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1BD0EA68-9F07-4994-9C96-5B931B89B86C}" xr6:coauthVersionLast="45" xr6:coauthVersionMax="45" xr10:uidLastSave="{00000000-0000-0000-0000-000000000000}"/>
  <workbookProtection workbookPassword="CC4F" lockStructure="1"/>
  <bookViews>
    <workbookView xWindow="28680" yWindow="-120" windowWidth="29040" windowHeight="15840" xr2:uid="{00000000-000D-0000-FFFF-FFFF00000000}"/>
  </bookViews>
  <sheets>
    <sheet name="About" sheetId="4" r:id="rId1"/>
    <sheet name="DT-0332 (English)" sheetId="1" r:id="rId2"/>
    <sheet name="Example" sheetId="3" r:id="rId3"/>
    <sheet name=" " sheetId="2" state="hidden" r:id="rId4"/>
  </sheets>
  <definedNames>
    <definedName name="_xlnm.Print_Area" localSheetId="0">About!$A$11:$J$19</definedName>
    <definedName name="_xlnm.Print_Area" localSheetId="1">'DT-0332 (English)'!$C$3:$AK$55</definedName>
    <definedName name="_xlnm.Print_Area" localSheetId="2">Example!$C$3:$AK$54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8" i="1" l="1"/>
  <c r="R48" i="1"/>
  <c r="W48" i="1"/>
  <c r="AB48" i="1"/>
  <c r="AG48" i="1"/>
  <c r="H48" i="1"/>
  <c r="AG41" i="1"/>
  <c r="AG62" i="1" s="1"/>
  <c r="AB41" i="1"/>
  <c r="AB64" i="1" s="1"/>
  <c r="AB65" i="1" s="1"/>
  <c r="W41" i="1"/>
  <c r="R41" i="1"/>
  <c r="R72" i="1" s="1"/>
  <c r="R70" i="1" s="1"/>
  <c r="R67" i="1" s="1"/>
  <c r="M41" i="1"/>
  <c r="H41" i="1"/>
  <c r="H64" i="1" s="1"/>
  <c r="H65" i="1" s="1"/>
  <c r="AG75" i="1"/>
  <c r="AG76" i="1"/>
  <c r="AB75" i="1"/>
  <c r="AB76" i="1"/>
  <c r="W75" i="1"/>
  <c r="W76" i="1"/>
  <c r="R75" i="1"/>
  <c r="R76" i="1"/>
  <c r="M75" i="1"/>
  <c r="M76" i="1"/>
  <c r="H75" i="1"/>
  <c r="H76" i="1"/>
  <c r="AG74" i="1"/>
  <c r="AB74" i="1"/>
  <c r="AB71" i="1" s="1"/>
  <c r="AB68" i="1" s="1"/>
  <c r="AB66" i="1" s="1"/>
  <c r="AB60" i="1" s="1"/>
  <c r="W74" i="1"/>
  <c r="W71" i="1" s="1"/>
  <c r="W68" i="1" s="1"/>
  <c r="W66" i="1" s="1"/>
  <c r="W60" i="1" s="1"/>
  <c r="R74" i="1"/>
  <c r="R71" i="1" s="1"/>
  <c r="R68" i="1" s="1"/>
  <c r="R66" i="1" s="1"/>
  <c r="R60" i="1" s="1"/>
  <c r="M73" i="1"/>
  <c r="M74" i="1"/>
  <c r="H73" i="1"/>
  <c r="H74" i="1"/>
  <c r="AG73" i="1"/>
  <c r="AB73" i="1"/>
  <c r="W73" i="1"/>
  <c r="R73" i="1"/>
  <c r="W72" i="1"/>
  <c r="W70" i="1" s="1"/>
  <c r="W67" i="1" s="1"/>
  <c r="M72" i="1"/>
  <c r="M70" i="1" s="1"/>
  <c r="M67" i="1" s="1"/>
  <c r="AG71" i="1"/>
  <c r="AG68" i="1" s="1"/>
  <c r="AG66" i="1" s="1"/>
  <c r="AG60" i="1" s="1"/>
  <c r="M71" i="1"/>
  <c r="M68" i="1" s="1"/>
  <c r="M66" i="1" s="1"/>
  <c r="M60" i="1" s="1"/>
  <c r="H71" i="1"/>
  <c r="H68" i="1" s="1"/>
  <c r="H66" i="1" s="1"/>
  <c r="H60" i="1" s="1"/>
  <c r="AG69" i="1"/>
  <c r="AB69" i="1"/>
  <c r="W69" i="1"/>
  <c r="R69" i="1"/>
  <c r="M69" i="1"/>
  <c r="H69" i="1"/>
  <c r="AG64" i="1"/>
  <c r="AG65" i="1"/>
  <c r="AG61" i="1" s="1"/>
  <c r="W64" i="1"/>
  <c r="W65" i="1" s="1"/>
  <c r="R64" i="1"/>
  <c r="R65" i="1"/>
  <c r="R63" i="1" s="1"/>
  <c r="M64" i="1"/>
  <c r="M65" i="1" s="1"/>
  <c r="M63" i="1" s="1"/>
  <c r="W62" i="1"/>
  <c r="R62" i="1"/>
  <c r="M62" i="1"/>
  <c r="X12" i="1"/>
  <c r="AI12" i="1"/>
  <c r="AG41" i="3"/>
  <c r="AG72" i="3"/>
  <c r="AG73" i="3"/>
  <c r="AB41" i="3"/>
  <c r="AB72" i="3" s="1"/>
  <c r="AB73" i="3" s="1"/>
  <c r="W41" i="3"/>
  <c r="W61" i="3" s="1"/>
  <c r="W62" i="3" s="1"/>
  <c r="W72" i="3"/>
  <c r="W73" i="3"/>
  <c r="W69" i="3" s="1"/>
  <c r="W67" i="3" s="1"/>
  <c r="W64" i="3" s="1"/>
  <c r="R41" i="3"/>
  <c r="R61" i="3" s="1"/>
  <c r="R62" i="3" s="1"/>
  <c r="R59" i="3" s="1"/>
  <c r="M41" i="3"/>
  <c r="M61" i="3" s="1"/>
  <c r="M62" i="3" s="1"/>
  <c r="M59" i="3" s="1"/>
  <c r="M72" i="3"/>
  <c r="M73" i="3" s="1"/>
  <c r="H41" i="3"/>
  <c r="H72" i="3"/>
  <c r="H73" i="3"/>
  <c r="AG71" i="3"/>
  <c r="AG68" i="3" s="1"/>
  <c r="AG65" i="3" s="1"/>
  <c r="AG63" i="3" s="1"/>
  <c r="AG57" i="3" s="1"/>
  <c r="AB71" i="3"/>
  <c r="AB68" i="3" s="1"/>
  <c r="AB65" i="3" s="1"/>
  <c r="AB63" i="3" s="1"/>
  <c r="AB57" i="3" s="1"/>
  <c r="W71" i="3"/>
  <c r="W68" i="3" s="1"/>
  <c r="W65" i="3" s="1"/>
  <c r="W63" i="3" s="1"/>
  <c r="W57" i="3" s="1"/>
  <c r="R71" i="3"/>
  <c r="R68" i="3" s="1"/>
  <c r="R65" i="3" s="1"/>
  <c r="M71" i="3"/>
  <c r="H71" i="3"/>
  <c r="AG70" i="3"/>
  <c r="AB70" i="3"/>
  <c r="W70" i="3"/>
  <c r="R70" i="3"/>
  <c r="M70" i="3"/>
  <c r="H70" i="3"/>
  <c r="M69" i="3"/>
  <c r="M67" i="3" s="1"/>
  <c r="M64" i="3" s="1"/>
  <c r="M63" i="3" s="1"/>
  <c r="M57" i="3" s="1"/>
  <c r="M43" i="3" s="1"/>
  <c r="H69" i="3"/>
  <c r="H67" i="3" s="1"/>
  <c r="H64" i="3" s="1"/>
  <c r="H63" i="3" s="1"/>
  <c r="H57" i="3" s="1"/>
  <c r="M68" i="3"/>
  <c r="M65" i="3" s="1"/>
  <c r="H68" i="3"/>
  <c r="H65" i="3" s="1"/>
  <c r="AG66" i="3"/>
  <c r="AB66" i="3"/>
  <c r="W66" i="3"/>
  <c r="R66" i="3"/>
  <c r="M66" i="3"/>
  <c r="H66" i="3"/>
  <c r="AG61" i="3"/>
  <c r="AG62" i="3"/>
  <c r="AG59" i="3" s="1"/>
  <c r="H61" i="3"/>
  <c r="H62" i="3"/>
  <c r="H59" i="3" s="1"/>
  <c r="AG42" i="3"/>
  <c r="AB42" i="3"/>
  <c r="W42" i="3"/>
  <c r="R42" i="3"/>
  <c r="M42" i="3"/>
  <c r="H42" i="3"/>
  <c r="AG47" i="3"/>
  <c r="AB47" i="3"/>
  <c r="W47" i="3"/>
  <c r="R47" i="3"/>
  <c r="M47" i="3"/>
  <c r="H47" i="3"/>
  <c r="AG43" i="3"/>
  <c r="W43" i="3"/>
  <c r="W61" i="1" l="1"/>
  <c r="W63" i="1"/>
  <c r="H72" i="1"/>
  <c r="H70" i="1" s="1"/>
  <c r="H67" i="1" s="1"/>
  <c r="R69" i="3"/>
  <c r="R67" i="3" s="1"/>
  <c r="R64" i="3" s="1"/>
  <c r="R63" i="3" s="1"/>
  <c r="R57" i="3" s="1"/>
  <c r="R43" i="3" s="1"/>
  <c r="H62" i="1"/>
  <c r="R72" i="3"/>
  <c r="R73" i="3" s="1"/>
  <c r="AG60" i="3"/>
  <c r="AG58" i="3" s="1"/>
  <c r="H43" i="3"/>
  <c r="W59" i="3"/>
  <c r="W60" i="3"/>
  <c r="W58" i="3" s="1"/>
  <c r="AB63" i="1"/>
  <c r="AB61" i="1"/>
  <c r="H61" i="1"/>
  <c r="H63" i="1"/>
  <c r="AB69" i="3"/>
  <c r="AB67" i="3" s="1"/>
  <c r="AB64" i="3" s="1"/>
  <c r="M61" i="1"/>
  <c r="AG63" i="1"/>
  <c r="AB72" i="1"/>
  <c r="AB70" i="1" s="1"/>
  <c r="AB67" i="1" s="1"/>
  <c r="H60" i="3"/>
  <c r="H58" i="3" s="1"/>
  <c r="M60" i="3"/>
  <c r="M58" i="3" s="1"/>
  <c r="R60" i="3"/>
  <c r="R58" i="3" s="1"/>
  <c r="AG69" i="3"/>
  <c r="AG67" i="3" s="1"/>
  <c r="AG64" i="3" s="1"/>
  <c r="R61" i="1"/>
  <c r="AB62" i="1"/>
  <c r="AB61" i="3"/>
  <c r="AB62" i="3" s="1"/>
  <c r="AB59" i="3" s="1"/>
  <c r="AB43" i="3"/>
  <c r="AG72" i="1"/>
  <c r="AG70" i="1" s="1"/>
  <c r="AG67" i="1" s="1"/>
  <c r="AB60" i="3" l="1"/>
  <c r="AB58" i="3" s="1"/>
</calcChain>
</file>

<file path=xl/sharedStrings.xml><?xml version="1.0" encoding="utf-8"?>
<sst xmlns="http://schemas.openxmlformats.org/spreadsheetml/2006/main" count="516" uniqueCount="273">
  <si>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</si>
  <si>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</si>
  <si>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</si>
  <si>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</si>
  <si>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</si>
  <si>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</si>
  <si>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</si>
  <si>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</si>
  <si>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</si>
  <si>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Clay</t>
  </si>
  <si>
    <t>Project Reference No.</t>
  </si>
  <si>
    <t>Serial No.</t>
  </si>
  <si>
    <t>Date Sampled</t>
  </si>
  <si>
    <t>Date Reported</t>
  </si>
  <si>
    <t>GRADATION - TOTAL PERCENT PASSING</t>
  </si>
  <si>
    <t>Sample No.</t>
  </si>
  <si>
    <t>Station</t>
  </si>
  <si>
    <t>Depth, ft.</t>
  </si>
  <si>
    <t>1"</t>
  </si>
  <si>
    <t>3/4"</t>
  </si>
  <si>
    <t>3/8"</t>
  </si>
  <si>
    <t>No. 4</t>
  </si>
  <si>
    <t>No. 10</t>
  </si>
  <si>
    <t>No. 40</t>
  </si>
  <si>
    <t>No. 100</t>
  </si>
  <si>
    <t>No. 200</t>
  </si>
  <si>
    <t>Silt and Clay</t>
  </si>
  <si>
    <t>SOIL CONSTANTS</t>
  </si>
  <si>
    <t>Liquid Limit</t>
  </si>
  <si>
    <t>Plastic Limit</t>
  </si>
  <si>
    <t>Plasticity Index</t>
  </si>
  <si>
    <t>Type</t>
  </si>
  <si>
    <t>Group</t>
  </si>
  <si>
    <t>Proctor Density</t>
  </si>
  <si>
    <t>Optimum Moisture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</si>
  <si>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</si>
  <si>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</si>
  <si>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</si>
  <si>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</si>
  <si>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</si>
  <si>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</si>
  <si>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</si>
  <si>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</si>
  <si>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</si>
  <si>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</si>
  <si>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</si>
  <si>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</si>
  <si>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</si>
  <si>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</si>
  <si>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</si>
  <si>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</si>
  <si>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</si>
  <si>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</si>
  <si>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</si>
  <si>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</si>
  <si>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</si>
  <si>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</si>
  <si>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</si>
  <si>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</si>
  <si>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</si>
  <si>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</si>
  <si>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</si>
  <si>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</si>
  <si>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</si>
  <si>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</si>
  <si>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</si>
  <si>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</si>
  <si>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</si>
  <si>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</si>
  <si>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</si>
  <si>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</si>
  <si>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</si>
  <si>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</si>
  <si>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</si>
  <si>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</si>
  <si>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</si>
  <si>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</si>
  <si>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</si>
  <si>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</si>
  <si>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</si>
  <si>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</si>
  <si>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</si>
  <si>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</si>
  <si>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</si>
  <si>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</si>
  <si>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</si>
  <si>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</si>
  <si>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</si>
  <si>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</si>
  <si>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</si>
  <si>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</si>
  <si>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</si>
  <si>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</si>
  <si>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</si>
  <si>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</si>
  <si>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</si>
  <si>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</si>
  <si>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</si>
  <si>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</si>
  <si>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</si>
  <si>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</si>
  <si>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</si>
  <si>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</si>
  <si>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</si>
  <si>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</si>
  <si>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</si>
  <si>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</si>
  <si>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</si>
  <si>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</si>
  <si>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</si>
  <si>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</si>
  <si>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</si>
  <si>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</si>
  <si>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</si>
  <si>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</si>
  <si>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</si>
  <si>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</si>
  <si>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</si>
  <si>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</si>
  <si>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</si>
  <si>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</si>
  <si>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</si>
  <si>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</si>
  <si>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</si>
  <si>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</si>
  <si>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</si>
  <si>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</si>
  <si>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</si>
  <si>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</si>
  <si>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</si>
  <si>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</si>
  <si>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</si>
  <si>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</si>
  <si>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</si>
  <si>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</si>
  <si>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</si>
  <si>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</si>
  <si>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</si>
  <si>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</si>
  <si>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</si>
  <si>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</si>
  <si>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</si>
  <si>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</si>
  <si>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</si>
  <si>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</si>
  <si>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</si>
  <si>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</si>
  <si>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</si>
  <si>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</si>
  <si>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</si>
  <si>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</si>
  <si>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</si>
  <si>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</si>
  <si>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</si>
  <si>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</si>
  <si>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</si>
  <si>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</si>
  <si>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</si>
  <si>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</si>
  <si>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</si>
  <si>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</si>
  <si>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</si>
  <si>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</si>
  <si>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</si>
  <si>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</si>
  <si>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</si>
  <si>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</si>
  <si>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</si>
  <si>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</si>
  <si>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</si>
  <si>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</si>
  <si>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</si>
  <si>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</si>
  <si>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</si>
  <si>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</si>
  <si>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</si>
  <si>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</si>
  <si>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</si>
  <si>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</si>
  <si>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</si>
  <si>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</si>
  <si>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</si>
  <si>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</si>
  <si>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</si>
  <si>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</si>
  <si>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</si>
  <si>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</si>
  <si>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</si>
  <si>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</si>
  <si>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</si>
  <si>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</si>
  <si>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</si>
  <si>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</si>
  <si>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</si>
  <si>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</si>
  <si>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</si>
  <si>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</si>
  <si>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</si>
  <si>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</si>
  <si>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</si>
  <si>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</si>
  <si>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</si>
  <si>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</si>
  <si>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</si>
  <si>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</si>
  <si>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</si>
  <si>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</si>
  <si>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</si>
  <si>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</si>
  <si>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</si>
  <si>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</si>
  <si>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</si>
  <si>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</si>
  <si>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</si>
  <si>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</si>
  <si>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</si>
  <si>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</si>
  <si>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</si>
  <si>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</si>
  <si>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</si>
  <si>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</si>
  <si>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</si>
  <si>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</si>
  <si>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</si>
  <si>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</si>
  <si>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</si>
  <si>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</si>
  <si>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</si>
  <si>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</si>
  <si>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</si>
  <si>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</si>
  <si>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</si>
  <si>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</si>
  <si>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</si>
  <si>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Material</t>
  </si>
  <si>
    <t>Contractor</t>
  </si>
  <si>
    <t>Sampled From</t>
  </si>
  <si>
    <t>Sampled By</t>
  </si>
  <si>
    <t>Location, ft.</t>
  </si>
  <si>
    <t>2"</t>
  </si>
  <si>
    <t>1-1/2"</t>
  </si>
  <si>
    <t>DENSITY CORRECTED FOR +4 MATERIAL</t>
  </si>
  <si>
    <t>Approved for Information Only</t>
  </si>
  <si>
    <t>Engineer of Materials and Tests</t>
  </si>
  <si>
    <t>No. 16</t>
  </si>
  <si>
    <t>Submitted by</t>
  </si>
  <si>
    <t>PROCTOR DENSITY REPORT</t>
  </si>
  <si>
    <t>SP</t>
  </si>
  <si>
    <t>12345-6789-10</t>
  </si>
  <si>
    <t>Soil</t>
  </si>
  <si>
    <t>S-123</t>
  </si>
  <si>
    <t>Jones Bros.</t>
  </si>
  <si>
    <t>Smith</t>
  </si>
  <si>
    <t>Davidson</t>
  </si>
  <si>
    <t>Williams</t>
  </si>
  <si>
    <t>Jim Walters</t>
  </si>
  <si>
    <t>Roadway</t>
  </si>
  <si>
    <t>1-G</t>
  </si>
  <si>
    <t>2-G</t>
  </si>
  <si>
    <t>3-G</t>
  </si>
  <si>
    <t>229+75</t>
  </si>
  <si>
    <t>232+00</t>
  </si>
  <si>
    <t>231+90</t>
  </si>
  <si>
    <t>95 % Density</t>
  </si>
  <si>
    <t>12' R</t>
  </si>
  <si>
    <t>12' L</t>
  </si>
  <si>
    <t>Project Supervisor</t>
  </si>
  <si>
    <t>Moisture Range Above Subgrade</t>
  </si>
  <si>
    <t>Moisture Range Below Subgrade</t>
  </si>
  <si>
    <t>Regional Materials and Tests</t>
  </si>
  <si>
    <t>Producer</t>
  </si>
  <si>
    <t>Calculated PI</t>
  </si>
  <si>
    <t>Lab Technician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</si>
</sst>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0\);_(0\);\ &quot;&quot;;_(@_)"/>
    <numFmt numFmtId="165" formatCode="dd\-mmm\-yy"/>
    <numFmt numFmtId="166" formatCode="_(0_);_(0\);&quot;&quot;;_(@_)"/>
    <numFmt numFmtId="167" formatCode="0.0"/>
  </numFmts>
  <fonts count="16" x14ac:knownFonts="1">
    <font>
      <sz val="10"/>
      <name val="Arial"/>
    </font>
    <font>
      <sz val="6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8"/>
      <color indexed="12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217">
    <xf numFmtId="0" fontId="0" fillId="0" borderId="0" xfId="0"/>
    <xf numFmtId="0" fontId="0" fillId="2" borderId="1" xfId="0" applyFill="1" applyBorder="1"/>
    <xf numFmtId="0" fontId="7" fillId="2" borderId="1" xfId="0" applyFont="1" applyFill="1" applyBorder="1"/>
    <xf numFmtId="0" fontId="0" fillId="0" borderId="2" xfId="0" applyBorder="1"/>
    <xf numFmtId="0" fontId="9" fillId="0" borderId="2" xfId="1" applyFont="1" applyFill="1" applyBorder="1" applyAlignment="1">
      <alignment horizontal="left" wrapText="1"/>
    </xf>
    <xf numFmtId="0" fontId="11" fillId="0" borderId="2" xfId="1" applyFont="1" applyFill="1" applyBorder="1" applyAlignment="1">
      <alignment horizontal="left" wrapText="1"/>
    </xf>
    <xf numFmtId="0" fontId="0" fillId="0" borderId="1" xfId="0" applyBorder="1"/>
    <xf numFmtId="0" fontId="9" fillId="0" borderId="1" xfId="1" applyFont="1" applyFill="1" applyBorder="1" applyAlignment="1">
      <alignment horizontal="left" wrapText="1"/>
    </xf>
    <xf numFmtId="0" fontId="11" fillId="0" borderId="1" xfId="1" applyFont="1" applyFill="1" applyBorder="1" applyAlignment="1">
      <alignment horizontal="left" wrapText="1"/>
    </xf>
    <xf numFmtId="0" fontId="7" fillId="0" borderId="1" xfId="0" applyFont="1" applyBorder="1"/>
    <xf numFmtId="0" fontId="7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7" xfId="0" applyFont="1" applyFill="1" applyBorder="1" applyProtection="1"/>
    <xf numFmtId="0" fontId="5" fillId="0" borderId="6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6" fillId="0" borderId="6" xfId="0" applyFont="1" applyFill="1" applyBorder="1" applyAlignment="1" applyProtection="1"/>
    <xf numFmtId="0" fontId="6" fillId="0" borderId="7" xfId="0" applyFont="1" applyFill="1" applyBorder="1" applyAlignment="1" applyProtection="1"/>
    <xf numFmtId="0" fontId="6" fillId="3" borderId="0" xfId="0" applyFont="1" applyFill="1" applyAlignment="1" applyProtection="1"/>
    <xf numFmtId="0" fontId="0" fillId="0" borderId="0" xfId="0" applyFill="1" applyBorder="1" applyProtection="1"/>
    <xf numFmtId="0" fontId="0" fillId="0" borderId="6" xfId="0" applyFill="1" applyBorder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7" xfId="0" applyFill="1" applyBorder="1" applyAlignment="1" applyProtection="1"/>
    <xf numFmtId="0" fontId="0" fillId="3" borderId="0" xfId="0" applyFill="1" applyAlignment="1" applyProtection="1"/>
    <xf numFmtId="0" fontId="0" fillId="0" borderId="8" xfId="0" applyFill="1" applyBorder="1" applyAlignment="1" applyProtection="1">
      <alignment horizontal="left"/>
    </xf>
    <xf numFmtId="165" fontId="0" fillId="0" borderId="8" xfId="0" applyNumberFormat="1" applyFill="1" applyBorder="1" applyAlignment="1" applyProtection="1">
      <alignment horizontal="left" indent="2"/>
    </xf>
    <xf numFmtId="0" fontId="0" fillId="0" borderId="8" xfId="0" applyFill="1" applyBorder="1" applyAlignment="1" applyProtection="1">
      <alignment horizontal="left" indent="2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0" borderId="9" xfId="0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" vertical="center"/>
    </xf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7" xfId="0" applyFont="1" applyFill="1" applyBorder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6" fillId="0" borderId="6" xfId="0" applyFont="1" applyFill="1" applyBorder="1" applyAlignment="1" applyProtection="1">
      <protection hidden="1"/>
    </xf>
    <xf numFmtId="0" fontId="6" fillId="0" borderId="7" xfId="0" applyFont="1" applyFill="1" applyBorder="1" applyAlignment="1" applyProtection="1">
      <protection hidden="1"/>
    </xf>
    <xf numFmtId="0" fontId="6" fillId="3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8" xfId="0" applyFill="1" applyBorder="1" applyAlignment="1" applyProtection="1">
      <alignment horizontal="left"/>
      <protection hidden="1"/>
    </xf>
    <xf numFmtId="165" fontId="0" fillId="0" borderId="8" xfId="0" applyNumberFormat="1" applyFill="1" applyBorder="1" applyAlignment="1" applyProtection="1">
      <alignment horizontal="left" indent="2"/>
      <protection hidden="1"/>
    </xf>
    <xf numFmtId="0" fontId="0" fillId="0" borderId="8" xfId="0" applyFill="1" applyBorder="1" applyAlignment="1" applyProtection="1">
      <alignment horizontal="left" indent="2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horizontal="left" vertical="center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0" fillId="0" borderId="11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49" fontId="15" fillId="0" borderId="19" xfId="0" applyNumberFormat="1" applyFont="1" applyFill="1" applyBorder="1" applyAlignment="1" applyProtection="1">
      <alignment horizontal="center" vertical="center"/>
      <protection locked="0" hidden="1"/>
    </xf>
    <xf numFmtId="49" fontId="15" fillId="0" borderId="25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13" xfId="0" applyFont="1" applyFill="1" applyBorder="1" applyAlignment="1" applyProtection="1">
      <alignment horizontal="left" indent="1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12" fillId="0" borderId="18" xfId="0" applyFont="1" applyFill="1" applyBorder="1" applyAlignment="1" applyProtection="1">
      <alignment horizontal="left" vertical="center" indent="2"/>
      <protection hidden="1"/>
    </xf>
    <xf numFmtId="0" fontId="12" fillId="0" borderId="14" xfId="0" applyFont="1" applyFill="1" applyBorder="1" applyAlignment="1" applyProtection="1">
      <alignment horizontal="left" vertical="center" indent="2"/>
      <protection hidden="1"/>
    </xf>
    <xf numFmtId="0" fontId="15" fillId="0" borderId="14" xfId="0" applyFont="1" applyFill="1" applyBorder="1" applyAlignment="1" applyProtection="1">
      <alignment horizontal="center" vertical="center"/>
      <protection locked="0" hidden="1"/>
    </xf>
    <xf numFmtId="0" fontId="15" fillId="0" borderId="15" xfId="0" applyFont="1" applyFill="1" applyBorder="1" applyAlignment="1" applyProtection="1">
      <alignment horizontal="center" vertical="center"/>
      <protection locked="0" hidden="1"/>
    </xf>
    <xf numFmtId="0" fontId="15" fillId="0" borderId="29" xfId="0" applyFont="1" applyFill="1" applyBorder="1" applyAlignment="1" applyProtection="1">
      <alignment horizontal="center" vertical="center"/>
      <protection locked="0" hidden="1"/>
    </xf>
    <xf numFmtId="0" fontId="15" fillId="0" borderId="31" xfId="0" applyFont="1" applyFill="1" applyBorder="1" applyAlignment="1" applyProtection="1">
      <alignment horizontal="center" vertical="center"/>
      <protection locked="0" hidden="1"/>
    </xf>
    <xf numFmtId="1" fontId="12" fillId="0" borderId="14" xfId="0" applyNumberFormat="1" applyFont="1" applyFill="1" applyBorder="1" applyAlignment="1" applyProtection="1">
      <alignment horizontal="center" vertical="center"/>
      <protection hidden="1"/>
    </xf>
    <xf numFmtId="1" fontId="12" fillId="0" borderId="15" xfId="0" applyNumberFormat="1" applyFont="1" applyFill="1" applyBorder="1" applyAlignment="1" applyProtection="1">
      <alignment horizontal="center" vertical="center"/>
      <protection hidden="1"/>
    </xf>
    <xf numFmtId="167" fontId="15" fillId="0" borderId="14" xfId="0" applyNumberFormat="1" applyFont="1" applyFill="1" applyBorder="1" applyAlignment="1" applyProtection="1">
      <alignment horizontal="center" vertical="center"/>
      <protection locked="0" hidden="1"/>
    </xf>
    <xf numFmtId="167" fontId="15" fillId="0" borderId="15" xfId="0" applyNumberFormat="1" applyFont="1" applyFill="1" applyBorder="1" applyAlignment="1" applyProtection="1">
      <alignment horizontal="center" vertical="center"/>
      <protection locked="0" hidden="1"/>
    </xf>
    <xf numFmtId="1" fontId="15" fillId="0" borderId="21" xfId="0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12" fillId="0" borderId="20" xfId="0" applyFont="1" applyFill="1" applyBorder="1" applyAlignment="1" applyProtection="1">
      <alignment horizontal="left" vertical="center"/>
      <protection hidden="1"/>
    </xf>
    <xf numFmtId="0" fontId="12" fillId="0" borderId="21" xfId="0" applyFont="1" applyFill="1" applyBorder="1" applyAlignment="1" applyProtection="1">
      <alignment horizontal="left" vertic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15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12" fillId="0" borderId="18" xfId="0" applyFont="1" applyFill="1" applyBorder="1" applyAlignment="1" applyProtection="1">
      <alignment horizontal="left" vertical="center"/>
      <protection hidden="1"/>
    </xf>
    <xf numFmtId="0" fontId="12" fillId="0" borderId="14" xfId="0" applyFont="1" applyFill="1" applyBorder="1" applyAlignment="1" applyProtection="1">
      <alignment horizontal="left" vertical="center"/>
      <protection hidden="1"/>
    </xf>
    <xf numFmtId="1" fontId="15" fillId="0" borderId="27" xfId="0" applyNumberFormat="1" applyFont="1" applyFill="1" applyBorder="1" applyAlignment="1" applyProtection="1">
      <alignment horizontal="center" vertical="center"/>
      <protection locked="0" hidden="1"/>
    </xf>
    <xf numFmtId="1" fontId="15" fillId="0" borderId="28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26" xfId="0" applyFont="1" applyFill="1" applyBorder="1" applyAlignment="1" applyProtection="1">
      <alignment horizontal="left" vertical="center"/>
      <protection hidden="1"/>
    </xf>
    <xf numFmtId="0" fontId="12" fillId="0" borderId="19" xfId="0" applyFont="1" applyFill="1" applyBorder="1" applyAlignment="1" applyProtection="1">
      <alignment horizontal="left" vertical="center"/>
      <protection hidden="1"/>
    </xf>
    <xf numFmtId="0" fontId="15" fillId="0" borderId="25" xfId="0" applyFont="1" applyFill="1" applyBorder="1" applyAlignment="1" applyProtection="1">
      <alignment horizontal="center" vertical="center"/>
      <protection locked="0" hidden="1"/>
    </xf>
    <xf numFmtId="0" fontId="15" fillId="0" borderId="30" xfId="0" applyFont="1" applyFill="1" applyBorder="1" applyAlignment="1" applyProtection="1">
      <alignment horizontal="center" vertical="center"/>
      <protection locked="0" hidden="1"/>
    </xf>
    <xf numFmtId="0" fontId="15" fillId="0" borderId="26" xfId="0" applyFont="1" applyFill="1" applyBorder="1" applyAlignment="1" applyProtection="1">
      <alignment horizontal="center" vertical="center"/>
      <protection locked="0" hidden="1"/>
    </xf>
    <xf numFmtId="0" fontId="12" fillId="0" borderId="15" xfId="0" applyFont="1" applyFill="1" applyBorder="1" applyAlignment="1" applyProtection="1">
      <alignment horizontal="left" vertical="center"/>
      <protection hidden="1"/>
    </xf>
    <xf numFmtId="0" fontId="12" fillId="3" borderId="14" xfId="0" applyFont="1" applyFill="1" applyBorder="1" applyAlignment="1" applyProtection="1">
      <alignment horizontal="center"/>
      <protection hidden="1"/>
    </xf>
    <xf numFmtId="0" fontId="12" fillId="0" borderId="23" xfId="0" applyFont="1" applyFill="1" applyBorder="1" applyAlignment="1" applyProtection="1">
      <alignment horizontal="left" vertical="center" wrapText="1"/>
      <protection hidden="1"/>
    </xf>
    <xf numFmtId="0" fontId="12" fillId="0" borderId="16" xfId="0" applyFont="1" applyFill="1" applyBorder="1" applyAlignment="1" applyProtection="1">
      <alignment horizontal="left" vertical="center" wrapText="1"/>
      <protection hidden="1"/>
    </xf>
    <xf numFmtId="0" fontId="13" fillId="0" borderId="0" xfId="0" applyFont="1" applyFill="1" applyBorder="1" applyAlignment="1" applyProtection="1">
      <alignment horizontal="right" vertical="center"/>
      <protection hidden="1"/>
    </xf>
    <xf numFmtId="1" fontId="15" fillId="0" borderId="16" xfId="0" applyNumberFormat="1" applyFont="1" applyFill="1" applyBorder="1" applyAlignment="1" applyProtection="1">
      <alignment horizontal="center" vertical="center"/>
      <protection locked="0" hidden="1"/>
    </xf>
    <xf numFmtId="1" fontId="15" fillId="0" borderId="14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top"/>
      <protection hidden="1"/>
    </xf>
    <xf numFmtId="0" fontId="12" fillId="0" borderId="13" xfId="0" applyFont="1" applyFill="1" applyBorder="1" applyAlignment="1" applyProtection="1">
      <alignment horizontal="center" vertical="center"/>
      <protection locked="0" hidden="1"/>
    </xf>
    <xf numFmtId="1" fontId="15" fillId="0" borderId="15" xfId="0" applyNumberFormat="1" applyFont="1" applyFill="1" applyBorder="1" applyAlignment="1" applyProtection="1">
      <alignment horizontal="center" vertical="center"/>
      <protection hidden="1"/>
    </xf>
    <xf numFmtId="1" fontId="15" fillId="0" borderId="24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18" xfId="0" applyFont="1" applyFill="1" applyBorder="1" applyAlignment="1" applyProtection="1">
      <alignment horizontal="center" vertical="center"/>
      <protection hidden="1"/>
    </xf>
    <xf numFmtId="0" fontId="12" fillId="0" borderId="14" xfId="0" applyFont="1" applyFill="1" applyBorder="1" applyAlignment="1" applyProtection="1">
      <alignment horizontal="center" vertical="center"/>
      <protection hidden="1"/>
    </xf>
    <xf numFmtId="1" fontId="15" fillId="0" borderId="14" xfId="0" applyNumberFormat="1" applyFont="1" applyFill="1" applyBorder="1" applyAlignment="1" applyProtection="1">
      <alignment horizontal="center" vertical="center"/>
      <protection locked="0" hidden="1"/>
    </xf>
    <xf numFmtId="1" fontId="15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19" xfId="0" applyFont="1" applyFill="1" applyBorder="1" applyAlignment="1" applyProtection="1">
      <alignment horizontal="center" vertical="center"/>
      <protection locked="0" hidden="1"/>
    </xf>
    <xf numFmtId="0" fontId="12" fillId="0" borderId="26" xfId="0" applyFont="1" applyFill="1" applyBorder="1" applyAlignment="1" applyProtection="1">
      <alignment horizontal="center" vertical="center"/>
      <protection hidden="1"/>
    </xf>
    <xf numFmtId="0" fontId="12" fillId="0" borderId="19" xfId="0" applyFont="1" applyFill="1" applyBorder="1" applyAlignment="1" applyProtection="1">
      <alignment horizontal="center" vertical="center"/>
      <protection hidden="1"/>
    </xf>
    <xf numFmtId="0" fontId="15" fillId="0" borderId="21" xfId="0" applyFont="1" applyFill="1" applyBorder="1" applyAlignment="1" applyProtection="1">
      <alignment horizontal="center" vertical="center"/>
      <protection locked="0" hidden="1"/>
    </xf>
    <xf numFmtId="0" fontId="15" fillId="0" borderId="24" xfId="0" applyFont="1" applyFill="1" applyBorder="1" applyAlignment="1" applyProtection="1">
      <alignment horizontal="center" vertical="center"/>
      <protection locked="0" hidden="1"/>
    </xf>
    <xf numFmtId="164" fontId="12" fillId="0" borderId="13" xfId="0" applyNumberFormat="1" applyFont="1" applyFill="1" applyBorder="1" applyAlignment="1" applyProtection="1">
      <alignment horizontal="left" indent="1"/>
      <protection hidden="1"/>
    </xf>
    <xf numFmtId="166" fontId="12" fillId="0" borderId="13" xfId="0" applyNumberFormat="1" applyFont="1" applyFill="1" applyBorder="1" applyAlignment="1" applyProtection="1">
      <alignment horizontal="center"/>
      <protection hidden="1"/>
    </xf>
    <xf numFmtId="0" fontId="0" fillId="0" borderId="13" xfId="0" applyFill="1" applyBorder="1" applyAlignment="1" applyProtection="1">
      <alignment horizontal="left" indent="1"/>
      <protection locked="0" hidden="1"/>
    </xf>
    <xf numFmtId="165" fontId="12" fillId="0" borderId="13" xfId="0" applyNumberFormat="1" applyFont="1" applyFill="1" applyBorder="1" applyAlignment="1" applyProtection="1">
      <alignment horizontal="center"/>
      <protection locked="0" hidden="1"/>
    </xf>
    <xf numFmtId="0" fontId="12" fillId="0" borderId="12" xfId="0" applyFont="1" applyFill="1" applyBorder="1" applyAlignment="1" applyProtection="1">
      <alignment horizontal="center"/>
      <protection locked="0" hidden="1"/>
    </xf>
    <xf numFmtId="0" fontId="8" fillId="0" borderId="22" xfId="0" applyFont="1" applyFill="1" applyBorder="1" applyAlignment="1" applyProtection="1">
      <alignment horizontal="center" vertical="center"/>
      <protection hidden="1"/>
    </xf>
    <xf numFmtId="0" fontId="12" fillId="3" borderId="14" xfId="0" quotePrefix="1" applyFont="1" applyFill="1" applyBorder="1" applyAlignment="1" applyProtection="1">
      <alignment horizontal="center"/>
      <protection hidden="1"/>
    </xf>
    <xf numFmtId="0" fontId="12" fillId="3" borderId="14" xfId="0" applyNumberFormat="1" applyFont="1" applyFill="1" applyBorder="1" applyAlignment="1" applyProtection="1">
      <alignment horizontal="center"/>
      <protection hidden="1"/>
    </xf>
    <xf numFmtId="1" fontId="15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18" xfId="0" applyFont="1" applyFill="1" applyBorder="1" applyAlignment="1" applyProtection="1">
      <alignment horizontal="left" vertical="center" wrapText="1"/>
      <protection hidden="1"/>
    </xf>
    <xf numFmtId="0" fontId="12" fillId="0" borderId="14" xfId="0" applyFont="1" applyFill="1" applyBorder="1" applyAlignment="1" applyProtection="1">
      <alignment horizontal="left" vertical="center" wrapText="1"/>
      <protection hidden="1"/>
    </xf>
    <xf numFmtId="49" fontId="14" fillId="0" borderId="19" xfId="0" applyNumberFormat="1" applyFont="1" applyFill="1" applyBorder="1" applyAlignment="1" applyProtection="1">
      <alignment horizontal="center" vertical="center"/>
    </xf>
    <xf numFmtId="0" fontId="14" fillId="0" borderId="14" xfId="0" applyFont="1" applyFill="1" applyBorder="1" applyAlignment="1" applyProtection="1">
      <alignment horizontal="center" vertical="center"/>
    </xf>
    <xf numFmtId="0" fontId="12" fillId="0" borderId="18" xfId="0" applyFont="1" applyFill="1" applyBorder="1" applyAlignment="1" applyProtection="1">
      <alignment horizontal="left" vertical="center"/>
    </xf>
    <xf numFmtId="0" fontId="12" fillId="0" borderId="14" xfId="0" applyFont="1" applyFill="1" applyBorder="1" applyAlignment="1" applyProtection="1">
      <alignment horizontal="left" vertical="center"/>
    </xf>
    <xf numFmtId="0" fontId="12" fillId="0" borderId="20" xfId="0" applyFont="1" applyFill="1" applyBorder="1" applyAlignment="1" applyProtection="1">
      <alignment horizontal="left" vertical="center"/>
    </xf>
    <xf numFmtId="0" fontId="12" fillId="0" borderId="21" xfId="0" applyFont="1" applyFill="1" applyBorder="1" applyAlignment="1" applyProtection="1">
      <alignment horizontal="left" vertical="center"/>
    </xf>
    <xf numFmtId="1" fontId="14" fillId="0" borderId="21" xfId="0" applyNumberFormat="1" applyFont="1" applyFill="1" applyBorder="1" applyAlignment="1" applyProtection="1">
      <alignment horizontal="center" vertical="center"/>
    </xf>
    <xf numFmtId="1" fontId="14" fillId="0" borderId="14" xfId="0" applyNumberFormat="1" applyFont="1" applyFill="1" applyBorder="1" applyAlignment="1" applyProtection="1">
      <alignment horizontal="center" vertical="center"/>
    </xf>
    <xf numFmtId="167" fontId="14" fillId="0" borderId="21" xfId="0" applyNumberFormat="1" applyFont="1" applyFill="1" applyBorder="1" applyAlignment="1" applyProtection="1">
      <alignment horizontal="center" vertical="center"/>
    </xf>
    <xf numFmtId="0" fontId="14" fillId="0" borderId="15" xfId="0" applyFont="1" applyFill="1" applyBorder="1" applyAlignment="1" applyProtection="1">
      <alignment horizontal="center" vertical="center"/>
    </xf>
    <xf numFmtId="0" fontId="12" fillId="0" borderId="18" xfId="0" applyFont="1" applyFill="1" applyBorder="1" applyAlignment="1" applyProtection="1">
      <alignment horizontal="left" vertical="center" indent="2"/>
    </xf>
    <xf numFmtId="0" fontId="12" fillId="0" borderId="14" xfId="0" applyFont="1" applyFill="1" applyBorder="1" applyAlignment="1" applyProtection="1">
      <alignment horizontal="left" vertical="center" indent="2"/>
    </xf>
    <xf numFmtId="0" fontId="14" fillId="0" borderId="13" xfId="0" applyFont="1" applyFill="1" applyBorder="1" applyAlignment="1" applyProtection="1">
      <alignment horizontal="left" indent="1"/>
    </xf>
    <xf numFmtId="0" fontId="8" fillId="0" borderId="22" xfId="0" applyFont="1" applyFill="1" applyBorder="1" applyAlignment="1" applyProtection="1">
      <alignment horizontal="center" vertical="center"/>
    </xf>
    <xf numFmtId="0" fontId="14" fillId="0" borderId="21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164" fontId="14" fillId="0" borderId="13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0" fontId="14" fillId="0" borderId="19" xfId="0" applyFont="1" applyFill="1" applyBorder="1" applyAlignment="1" applyProtection="1">
      <alignment horizontal="center" vertical="center"/>
    </xf>
    <xf numFmtId="167" fontId="14" fillId="0" borderId="14" xfId="0" applyNumberFormat="1" applyFont="1" applyFill="1" applyBorder="1" applyAlignment="1" applyProtection="1">
      <alignment horizontal="center" vertical="center"/>
    </xf>
    <xf numFmtId="0" fontId="14" fillId="0" borderId="24" xfId="0" applyFont="1" applyFill="1" applyBorder="1" applyAlignment="1" applyProtection="1">
      <alignment horizontal="center" vertical="center"/>
    </xf>
    <xf numFmtId="0" fontId="12" fillId="3" borderId="14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right" vertical="center"/>
    </xf>
    <xf numFmtId="1" fontId="14" fillId="0" borderId="24" xfId="0" applyNumberFormat="1" applyFont="1" applyFill="1" applyBorder="1" applyAlignment="1" applyProtection="1">
      <alignment horizontal="center" vertical="center"/>
    </xf>
    <xf numFmtId="1" fontId="14" fillId="0" borderId="15" xfId="0" applyNumberFormat="1" applyFont="1" applyFill="1" applyBorder="1" applyAlignment="1" applyProtection="1">
      <alignment horizontal="center" vertical="center"/>
    </xf>
    <xf numFmtId="167" fontId="14" fillId="0" borderId="24" xfId="0" applyNumberFormat="1" applyFont="1" applyFill="1" applyBorder="1" applyAlignment="1" applyProtection="1">
      <alignment horizontal="center" vertical="center"/>
    </xf>
    <xf numFmtId="167" fontId="14" fillId="0" borderId="15" xfId="0" applyNumberFormat="1" applyFont="1" applyFill="1" applyBorder="1" applyAlignment="1" applyProtection="1">
      <alignment horizontal="center" vertical="center"/>
    </xf>
    <xf numFmtId="0" fontId="14" fillId="0" borderId="25" xfId="0" applyFont="1" applyFill="1" applyBorder="1" applyAlignment="1" applyProtection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</xf>
    <xf numFmtId="0" fontId="14" fillId="0" borderId="26" xfId="0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167" fontId="14" fillId="0" borderId="16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12" fillId="0" borderId="18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/>
    </xf>
    <xf numFmtId="0" fontId="12" fillId="0" borderId="26" xfId="0" applyFont="1" applyFill="1" applyBorder="1" applyAlignment="1" applyProtection="1">
      <alignment horizontal="center" vertical="center"/>
    </xf>
    <xf numFmtId="0" fontId="12" fillId="0" borderId="19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0" fontId="14" fillId="0" borderId="15" xfId="0" applyNumberFormat="1" applyFont="1" applyFill="1" applyBorder="1" applyAlignment="1" applyProtection="1">
      <alignment horizontal="center" vertical="center"/>
    </xf>
    <xf numFmtId="0" fontId="12" fillId="3" borderId="14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 vertical="top"/>
    </xf>
    <xf numFmtId="49" fontId="14" fillId="0" borderId="25" xfId="0" applyNumberFormat="1" applyFont="1" applyFill="1" applyBorder="1" applyAlignment="1" applyProtection="1">
      <alignment horizontal="center" vertical="center"/>
    </xf>
    <xf numFmtId="0" fontId="12" fillId="0" borderId="23" xfId="0" applyFont="1" applyFill="1" applyBorder="1" applyAlignment="1" applyProtection="1">
      <alignment horizontal="left" vertical="center" wrapText="1"/>
    </xf>
    <xf numFmtId="0" fontId="12" fillId="0" borderId="16" xfId="0" applyFont="1" applyFill="1" applyBorder="1" applyAlignment="1" applyProtection="1">
      <alignment horizontal="left" vertical="center" wrapText="1"/>
    </xf>
    <xf numFmtId="0" fontId="12" fillId="0" borderId="26" xfId="0" applyFont="1" applyFill="1" applyBorder="1" applyAlignment="1" applyProtection="1">
      <alignment horizontal="left" vertical="center"/>
    </xf>
    <xf numFmtId="0" fontId="12" fillId="0" borderId="19" xfId="0" applyFont="1" applyFill="1" applyBorder="1" applyAlignment="1" applyProtection="1">
      <alignment horizontal="left" vertical="center"/>
    </xf>
    <xf numFmtId="167" fontId="14" fillId="0" borderId="12" xfId="0" applyNumberFormat="1" applyFont="1" applyFill="1" applyBorder="1" applyAlignment="1" applyProtection="1">
      <alignment horizontal="center" vertical="center"/>
    </xf>
    <xf numFmtId="167" fontId="14" fillId="0" borderId="18" xfId="0" applyNumberFormat="1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 applyProtection="1">
      <alignment horizontal="center" vertical="center"/>
    </xf>
    <xf numFmtId="0" fontId="12" fillId="3" borderId="14" xfId="0" quotePrefix="1" applyFont="1" applyFill="1" applyBorder="1" applyAlignment="1" applyProtection="1">
      <alignment horizontal="center"/>
    </xf>
    <xf numFmtId="0" fontId="12" fillId="0" borderId="18" xfId="0" applyFont="1" applyFill="1" applyBorder="1" applyAlignment="1" applyProtection="1">
      <alignment horizontal="left" vertical="center" wrapText="1"/>
    </xf>
    <xf numFmtId="0" fontId="12" fillId="0" borderId="14" xfId="0" applyFont="1" applyFill="1" applyBorder="1" applyAlignment="1" applyProtection="1">
      <alignment horizontal="left" vertical="center" wrapText="1"/>
    </xf>
    <xf numFmtId="167" fontId="14" fillId="0" borderId="17" xfId="0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32" xfId="0" applyFont="1" applyFill="1" applyBorder="1" applyAlignment="1" applyProtection="1">
      <alignment horizontal="center" vertical="center"/>
      <protection hidden="1"/>
    </xf>
    <xf numFmtId="0" fontId="1" fillId="0" borderId="32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073" name="Rectangle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19050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14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114300</xdr:colOff>
      <xdr:row>18</xdr:row>
      <xdr:rowOff>76200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3338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DT-0332 English (T-319)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PROCTOR DENSITY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test data on soils: particle-size distribution, liquid limit, plastic limit, plasticity index, classification, maximum density, and optimum moisture content.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079" name="Group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081" name="Group 9">
            <a:extLst>
              <a:ext uri="{FF2B5EF4-FFF2-40B4-BE49-F238E27FC236}">
                <a16:creationId xmlns:a16="http://schemas.microsoft.com/office/drawing/2014/main" id="{00000000-0008-0000-0000-000009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082" name="Rectangle 10">
              <a:extLs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3" name="Rectangle 11">
              <a:extLs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4" name="Rectangle 12">
              <a:extLs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5" name="Rectangle 13">
              <a:extLs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6" name="Rectangle 14">
              <a:extLs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7" name="Rectangle 15">
              <a:extLs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8" name="Rectangle 16">
              <a:extLs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090" name="Line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091" name="Picture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53</xdr:row>
      <xdr:rowOff>161925</xdr:rowOff>
    </xdr:from>
    <xdr:to>
      <xdr:col>9</xdr:col>
      <xdr:colOff>171450</xdr:colOff>
      <xdr:row>56</xdr:row>
      <xdr:rowOff>38100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266700" y="10058400"/>
          <a:ext cx="14668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DT-0332 English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</xdr:col>
      <xdr:colOff>57150</xdr:colOff>
      <xdr:row>2</xdr:row>
      <xdr:rowOff>47625</xdr:rowOff>
    </xdr:from>
    <xdr:to>
      <xdr:col>15</xdr:col>
      <xdr:colOff>95250</xdr:colOff>
      <xdr:row>2</xdr:row>
      <xdr:rowOff>714375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238125" y="219075"/>
          <a:ext cx="2505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28575</xdr:colOff>
      <xdr:row>6</xdr:row>
      <xdr:rowOff>28575</xdr:rowOff>
    </xdr:from>
    <xdr:to>
      <xdr:col>14</xdr:col>
      <xdr:colOff>66675</xdr:colOff>
      <xdr:row>8</xdr:row>
      <xdr:rowOff>142875</xdr:rowOff>
    </xdr:to>
    <xdr:sp macro="" textlink="">
      <xdr:nvSpPr>
        <xdr:cNvPr id="2053" name="WordArt 5">
          <a:extLst>
            <a:ext uri="{FF2B5EF4-FFF2-40B4-BE49-F238E27FC236}">
              <a16:creationId xmlns:a16="http://schemas.microsoft.com/office/drawing/2014/main" id="{00000000-0008-0000-0200-000005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23850" y="16478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57150</xdr:colOff>
      <xdr:row>2</xdr:row>
      <xdr:rowOff>47625</xdr:rowOff>
    </xdr:from>
    <xdr:to>
      <xdr:col>16</xdr:col>
      <xdr:colOff>28575</xdr:colOff>
      <xdr:row>2</xdr:row>
      <xdr:rowOff>714375</xdr:rowOff>
    </xdr:to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00000000-0008-0000-0200-000006080000}"/>
            </a:ext>
          </a:extLst>
        </xdr:cNvPr>
        <xdr:cNvSpPr txBox="1">
          <a:spLocks noChangeArrowheads="1"/>
        </xdr:cNvSpPr>
      </xdr:nvSpPr>
      <xdr:spPr bwMode="auto">
        <a:xfrm>
          <a:off x="352425" y="219075"/>
          <a:ext cx="2505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104775</xdr:colOff>
      <xdr:row>53</xdr:row>
      <xdr:rowOff>123825</xdr:rowOff>
    </xdr:from>
    <xdr:to>
      <xdr:col>10</xdr:col>
      <xdr:colOff>9525</xdr:colOff>
      <xdr:row>55</xdr:row>
      <xdr:rowOff>19050</xdr:rowOff>
    </xdr:to>
    <xdr:sp macro="" textlink="">
      <xdr:nvSpPr>
        <xdr:cNvPr id="2055" name="Text Box 7">
          <a:extLst>
            <a:ext uri="{FF2B5EF4-FFF2-40B4-BE49-F238E27FC236}">
              <a16:creationId xmlns:a16="http://schemas.microsoft.com/office/drawing/2014/main" id="{00000000-0008-0000-0200-000007080000}"/>
            </a:ext>
          </a:extLst>
        </xdr:cNvPr>
        <xdr:cNvSpPr txBox="1">
          <a:spLocks noChangeArrowheads="1"/>
        </xdr:cNvSpPr>
      </xdr:nvSpPr>
      <xdr:spPr bwMode="auto">
        <a:xfrm>
          <a:off x="285750" y="10020300"/>
          <a:ext cx="14668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DT-0332 English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49" customWidth="1"/>
    <col min="2" max="10" width="9.140625" style="49" customWidth="1"/>
    <col min="11" max="11" width="0" style="49" hidden="1" customWidth="1"/>
    <col min="12" max="12" width="7.140625" style="49" hidden="1" customWidth="1"/>
    <col min="13" max="16384" width="0" style="4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4F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82"/>
  <sheetViews>
    <sheetView showGridLines="0" showRowColHeaders="0" workbookViewId="0">
      <selection activeCell="F53" sqref="F53:P53"/>
    </sheetView>
  </sheetViews>
  <sheetFormatPr defaultColWidth="0" defaultRowHeight="12.75" zeroHeight="1" x14ac:dyDescent="0.2"/>
  <cols>
    <col min="1" max="1" width="2.7109375" style="50" customWidth="1"/>
    <col min="2" max="2" width="1.7109375" style="50" customWidth="1"/>
    <col min="3" max="37" width="2.7109375" style="50" customWidth="1"/>
    <col min="38" max="38" width="1.7109375" style="50" customWidth="1"/>
    <col min="39" max="39" width="2.7109375" style="50" customWidth="1"/>
    <col min="40" max="16384" width="2.7109375" style="50" hidden="1"/>
  </cols>
  <sheetData>
    <row r="1" spans="2:50" x14ac:dyDescent="0.2"/>
    <row r="2" spans="2:50" ht="0.95" customHeight="1" x14ac:dyDescent="0.2"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3"/>
    </row>
    <row r="3" spans="2:50" ht="71.25" customHeight="1" x14ac:dyDescent="0.2">
      <c r="B3" s="54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56"/>
    </row>
    <row r="4" spans="2:50" s="60" customFormat="1" ht="15.75" x14ac:dyDescent="0.25">
      <c r="B4" s="57"/>
      <c r="C4" s="90" t="s">
        <v>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58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</row>
    <row r="5" spans="2:50" s="60" customFormat="1" ht="14.25" customHeight="1" x14ac:dyDescent="0.25">
      <c r="B5" s="57"/>
      <c r="C5" s="90" t="s">
        <v>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58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</row>
    <row r="6" spans="2:50" s="60" customFormat="1" x14ac:dyDescent="0.2">
      <c r="B6" s="57"/>
      <c r="C6" s="91" t="s">
        <v>2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58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</row>
    <row r="7" spans="2:50" s="60" customFormat="1" ht="9.75" customHeight="1" x14ac:dyDescent="0.2">
      <c r="B7" s="57"/>
      <c r="C7" s="95" t="s">
        <v>3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58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</row>
    <row r="8" spans="2:50" s="60" customFormat="1" ht="9.75" customHeight="1" x14ac:dyDescent="0.2">
      <c r="B8" s="57"/>
      <c r="C8" s="95" t="s">
        <v>4</v>
      </c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62"/>
    </row>
    <row r="9" spans="2:50" s="66" customFormat="1" ht="12.75" customHeight="1" x14ac:dyDescent="0.15">
      <c r="B9" s="63"/>
      <c r="C9" s="61"/>
      <c r="D9" s="61"/>
      <c r="E9" s="61"/>
      <c r="F9" s="61"/>
      <c r="G9" s="61"/>
      <c r="H9" s="61"/>
      <c r="I9" s="61"/>
      <c r="J9" s="61"/>
      <c r="K9" s="61"/>
      <c r="L9" s="61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1"/>
      <c r="AD9" s="61"/>
      <c r="AE9" s="61"/>
      <c r="AF9" s="61"/>
      <c r="AG9" s="61"/>
      <c r="AH9" s="61"/>
      <c r="AI9" s="61"/>
      <c r="AJ9" s="61"/>
      <c r="AK9" s="61"/>
      <c r="AL9" s="65"/>
    </row>
    <row r="10" spans="2:50" s="69" customFormat="1" ht="12.75" customHeight="1" x14ac:dyDescent="0.2">
      <c r="B10" s="67"/>
      <c r="C10" s="110" t="s">
        <v>246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68"/>
    </row>
    <row r="11" spans="2:50" x14ac:dyDescent="0.2">
      <c r="B11" s="54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56"/>
    </row>
    <row r="12" spans="2:50" s="75" customFormat="1" ht="14.1" customHeight="1" x14ac:dyDescent="0.2">
      <c r="B12" s="71"/>
      <c r="C12" s="112" t="s">
        <v>10</v>
      </c>
      <c r="D12" s="112"/>
      <c r="E12" s="112"/>
      <c r="F12" s="112"/>
      <c r="G12" s="112"/>
      <c r="H12" s="112"/>
      <c r="I12" s="112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72"/>
      <c r="U12" s="112" t="s">
        <v>5</v>
      </c>
      <c r="V12" s="112"/>
      <c r="W12" s="112"/>
      <c r="X12" s="144">
        <f>VLOOKUP(' '!G3,' '!B4:F99,5)</f>
        <v>0</v>
      </c>
      <c r="Y12" s="144"/>
      <c r="Z12" s="144"/>
      <c r="AA12" s="144"/>
      <c r="AB12" s="144"/>
      <c r="AC12" s="144"/>
      <c r="AD12" s="144"/>
      <c r="AE12" s="73"/>
      <c r="AF12" s="89" t="s">
        <v>8</v>
      </c>
      <c r="AG12" s="89"/>
      <c r="AH12" s="89"/>
      <c r="AI12" s="145">
        <f>VLOOKUP(' '!G3,' '!B4:F99,3)</f>
        <v>0</v>
      </c>
      <c r="AJ12" s="145"/>
      <c r="AK12" s="145"/>
      <c r="AL12" s="74"/>
    </row>
    <row r="13" spans="2:50" s="75" customFormat="1" ht="14.1" customHeight="1" x14ac:dyDescent="0.2">
      <c r="B13" s="71"/>
      <c r="C13" s="113" t="s">
        <v>6</v>
      </c>
      <c r="D13" s="113"/>
      <c r="E13" s="113"/>
      <c r="F13" s="113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72"/>
      <c r="U13" s="112" t="s">
        <v>233</v>
      </c>
      <c r="V13" s="112"/>
      <c r="W13" s="112"/>
      <c r="X13" s="112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74"/>
    </row>
    <row r="14" spans="2:50" s="75" customFormat="1" ht="14.1" customHeight="1" x14ac:dyDescent="0.2">
      <c r="B14" s="71"/>
      <c r="C14" s="113" t="s">
        <v>234</v>
      </c>
      <c r="D14" s="113"/>
      <c r="E14" s="113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72"/>
      <c r="U14" s="112" t="s">
        <v>266</v>
      </c>
      <c r="V14" s="112"/>
      <c r="W14" s="112"/>
      <c r="X14" s="112"/>
      <c r="Y14" s="112"/>
      <c r="Z14" s="112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74"/>
    </row>
    <row r="15" spans="2:50" s="75" customFormat="1" ht="14.1" customHeight="1" x14ac:dyDescent="0.2">
      <c r="B15" s="71"/>
      <c r="C15" s="113" t="s">
        <v>7</v>
      </c>
      <c r="D15" s="113"/>
      <c r="E15" s="113"/>
      <c r="F15" s="113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72"/>
      <c r="U15" s="113" t="s">
        <v>12</v>
      </c>
      <c r="V15" s="113"/>
      <c r="W15" s="113"/>
      <c r="X15" s="113"/>
      <c r="Y15" s="113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74"/>
    </row>
    <row r="16" spans="2:50" s="75" customFormat="1" ht="14.1" customHeight="1" x14ac:dyDescent="0.2">
      <c r="B16" s="71"/>
      <c r="C16" s="113" t="s">
        <v>11</v>
      </c>
      <c r="D16" s="113"/>
      <c r="E16" s="113"/>
      <c r="F16" s="113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72"/>
      <c r="U16" s="113" t="s">
        <v>13</v>
      </c>
      <c r="V16" s="113"/>
      <c r="W16" s="113"/>
      <c r="X16" s="113"/>
      <c r="Y16" s="113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74"/>
    </row>
    <row r="17" spans="2:38" s="75" customFormat="1" ht="14.1" customHeight="1" x14ac:dyDescent="0.2">
      <c r="B17" s="71"/>
      <c r="C17" s="113" t="s">
        <v>235</v>
      </c>
      <c r="D17" s="113"/>
      <c r="E17" s="113"/>
      <c r="F17" s="113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72"/>
      <c r="U17" s="113" t="s">
        <v>237</v>
      </c>
      <c r="V17" s="113"/>
      <c r="W17" s="113"/>
      <c r="X17" s="113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74"/>
    </row>
    <row r="18" spans="2:38" s="75" customFormat="1" ht="14.1" customHeight="1" x14ac:dyDescent="0.2">
      <c r="B18" s="71"/>
      <c r="C18" s="112" t="s">
        <v>270</v>
      </c>
      <c r="D18" s="112"/>
      <c r="E18" s="112"/>
      <c r="F18" s="112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72"/>
      <c r="U18" s="113" t="s">
        <v>236</v>
      </c>
      <c r="V18" s="113"/>
      <c r="W18" s="113"/>
      <c r="X18" s="113"/>
      <c r="Y18" s="113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74"/>
    </row>
    <row r="19" spans="2:38" s="75" customFormat="1" ht="13.5" thickBot="1" x14ac:dyDescent="0.25">
      <c r="B19" s="71"/>
      <c r="C19" s="76"/>
      <c r="D19" s="76"/>
      <c r="E19" s="76"/>
      <c r="F19" s="76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6"/>
      <c r="V19" s="76"/>
      <c r="W19" s="76"/>
      <c r="X19" s="76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4"/>
    </row>
    <row r="20" spans="2:38" s="81" customFormat="1" ht="16.5" customHeight="1" thickTop="1" x14ac:dyDescent="0.2">
      <c r="B20" s="79"/>
      <c r="C20" s="149" t="s">
        <v>14</v>
      </c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80"/>
    </row>
    <row r="21" spans="2:38" s="81" customFormat="1" ht="14.1" customHeight="1" x14ac:dyDescent="0.2">
      <c r="B21" s="79"/>
      <c r="C21" s="108" t="s">
        <v>15</v>
      </c>
      <c r="D21" s="109"/>
      <c r="E21" s="109"/>
      <c r="F21" s="109"/>
      <c r="G21" s="109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3"/>
      <c r="AL21" s="80"/>
    </row>
    <row r="22" spans="2:38" s="81" customFormat="1" ht="14.1" customHeight="1" x14ac:dyDescent="0.2">
      <c r="B22" s="79"/>
      <c r="C22" s="114" t="s">
        <v>16</v>
      </c>
      <c r="D22" s="115"/>
      <c r="E22" s="115"/>
      <c r="F22" s="115"/>
      <c r="G22" s="115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9"/>
      <c r="AL22" s="80"/>
    </row>
    <row r="23" spans="2:38" s="81" customFormat="1" ht="13.5" customHeight="1" x14ac:dyDescent="0.2">
      <c r="B23" s="79"/>
      <c r="C23" s="114" t="s">
        <v>17</v>
      </c>
      <c r="D23" s="115"/>
      <c r="E23" s="115"/>
      <c r="F23" s="115"/>
      <c r="G23" s="115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5"/>
      <c r="AL23" s="80"/>
    </row>
    <row r="24" spans="2:38" s="81" customFormat="1" ht="14.1" customHeight="1" x14ac:dyDescent="0.2">
      <c r="B24" s="79"/>
      <c r="C24" s="114" t="s">
        <v>238</v>
      </c>
      <c r="D24" s="115"/>
      <c r="E24" s="115"/>
      <c r="F24" s="115"/>
      <c r="G24" s="115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9"/>
      <c r="AL24" s="80"/>
    </row>
    <row r="25" spans="2:38" s="81" customFormat="1" ht="14.1" customHeight="1" x14ac:dyDescent="0.2">
      <c r="B25" s="79"/>
      <c r="C25" s="96" t="s">
        <v>239</v>
      </c>
      <c r="D25" s="97"/>
      <c r="E25" s="97"/>
      <c r="F25" s="97"/>
      <c r="G25" s="9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9"/>
      <c r="AL25" s="80"/>
    </row>
    <row r="26" spans="2:38" s="81" customFormat="1" ht="14.1" customHeight="1" x14ac:dyDescent="0.2">
      <c r="B26" s="79"/>
      <c r="C26" s="96" t="s">
        <v>240</v>
      </c>
      <c r="D26" s="97"/>
      <c r="E26" s="97"/>
      <c r="F26" s="97"/>
      <c r="G26" s="9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9"/>
      <c r="AL26" s="80"/>
    </row>
    <row r="27" spans="2:38" s="81" customFormat="1" ht="14.1" customHeight="1" x14ac:dyDescent="0.2">
      <c r="B27" s="79"/>
      <c r="C27" s="96" t="s">
        <v>18</v>
      </c>
      <c r="D27" s="97"/>
      <c r="E27" s="97"/>
      <c r="F27" s="97"/>
      <c r="G27" s="9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9"/>
      <c r="AL27" s="80"/>
    </row>
    <row r="28" spans="2:38" s="81" customFormat="1" ht="14.1" customHeight="1" x14ac:dyDescent="0.2">
      <c r="B28" s="79"/>
      <c r="C28" s="96" t="s">
        <v>19</v>
      </c>
      <c r="D28" s="97"/>
      <c r="E28" s="97"/>
      <c r="F28" s="97"/>
      <c r="G28" s="9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9"/>
      <c r="AL28" s="80"/>
    </row>
    <row r="29" spans="2:38" s="81" customFormat="1" ht="14.1" customHeight="1" x14ac:dyDescent="0.2">
      <c r="B29" s="79"/>
      <c r="C29" s="96" t="s">
        <v>20</v>
      </c>
      <c r="D29" s="97"/>
      <c r="E29" s="97"/>
      <c r="F29" s="97"/>
      <c r="G29" s="9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9"/>
      <c r="AL29" s="80"/>
    </row>
    <row r="30" spans="2:38" s="81" customFormat="1" ht="14.1" customHeight="1" x14ac:dyDescent="0.2">
      <c r="B30" s="79"/>
      <c r="C30" s="96" t="s">
        <v>21</v>
      </c>
      <c r="D30" s="97"/>
      <c r="E30" s="97"/>
      <c r="F30" s="97"/>
      <c r="G30" s="9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9"/>
      <c r="AL30" s="80"/>
    </row>
    <row r="31" spans="2:38" s="81" customFormat="1" ht="14.1" customHeight="1" x14ac:dyDescent="0.2">
      <c r="B31" s="79"/>
      <c r="C31" s="96" t="s">
        <v>22</v>
      </c>
      <c r="D31" s="97"/>
      <c r="E31" s="97"/>
      <c r="F31" s="97"/>
      <c r="G31" s="9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9"/>
      <c r="AL31" s="80"/>
    </row>
    <row r="32" spans="2:38" s="81" customFormat="1" ht="14.1" customHeight="1" x14ac:dyDescent="0.2">
      <c r="B32" s="79"/>
      <c r="C32" s="96" t="s">
        <v>244</v>
      </c>
      <c r="D32" s="97"/>
      <c r="E32" s="97"/>
      <c r="F32" s="97"/>
      <c r="G32" s="9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9"/>
      <c r="AL32" s="80"/>
    </row>
    <row r="33" spans="2:46" s="81" customFormat="1" ht="14.1" customHeight="1" x14ac:dyDescent="0.2">
      <c r="B33" s="79"/>
      <c r="C33" s="96" t="s">
        <v>23</v>
      </c>
      <c r="D33" s="97"/>
      <c r="E33" s="97"/>
      <c r="F33" s="97"/>
      <c r="G33" s="9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9"/>
      <c r="AL33" s="80"/>
    </row>
    <row r="34" spans="2:46" s="81" customFormat="1" ht="14.1" customHeight="1" x14ac:dyDescent="0.2">
      <c r="B34" s="79"/>
      <c r="C34" s="96" t="s">
        <v>24</v>
      </c>
      <c r="D34" s="97"/>
      <c r="E34" s="97"/>
      <c r="F34" s="97"/>
      <c r="G34" s="9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9"/>
      <c r="AL34" s="80"/>
      <c r="AP34" s="82"/>
    </row>
    <row r="35" spans="2:46" s="81" customFormat="1" ht="14.1" customHeight="1" x14ac:dyDescent="0.2">
      <c r="B35" s="79"/>
      <c r="C35" s="96" t="s">
        <v>25</v>
      </c>
      <c r="D35" s="97"/>
      <c r="E35" s="97"/>
      <c r="F35" s="97"/>
      <c r="G35" s="9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8"/>
      <c r="AL35" s="80"/>
      <c r="AP35" s="82"/>
    </row>
    <row r="36" spans="2:46" s="81" customFormat="1" ht="14.1" customHeight="1" x14ac:dyDescent="0.2">
      <c r="B36" s="79"/>
      <c r="C36" s="135" t="s">
        <v>26</v>
      </c>
      <c r="D36" s="136"/>
      <c r="E36" s="136"/>
      <c r="F36" s="136"/>
      <c r="G36" s="136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9"/>
      <c r="AL36" s="80"/>
    </row>
    <row r="37" spans="2:46" s="81" customFormat="1" ht="14.1" customHeight="1" x14ac:dyDescent="0.2">
      <c r="B37" s="79"/>
      <c r="C37" s="140" t="s">
        <v>9</v>
      </c>
      <c r="D37" s="141"/>
      <c r="E37" s="141"/>
      <c r="F37" s="141"/>
      <c r="G37" s="141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21"/>
      <c r="AL37" s="80"/>
    </row>
    <row r="38" spans="2:46" s="82" customFormat="1" x14ac:dyDescent="0.2">
      <c r="B38" s="79"/>
      <c r="C38" s="107" t="s">
        <v>27</v>
      </c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80"/>
      <c r="AP38" s="81"/>
    </row>
    <row r="39" spans="2:46" s="82" customFormat="1" ht="14.1" customHeight="1" x14ac:dyDescent="0.2">
      <c r="B39" s="79"/>
      <c r="C39" s="108" t="s">
        <v>28</v>
      </c>
      <c r="D39" s="109"/>
      <c r="E39" s="109"/>
      <c r="F39" s="109"/>
      <c r="G39" s="109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34"/>
      <c r="AL39" s="80"/>
    </row>
    <row r="40" spans="2:46" s="82" customFormat="1" ht="14.1" customHeight="1" x14ac:dyDescent="0.2">
      <c r="B40" s="79"/>
      <c r="C40" s="114" t="s">
        <v>29</v>
      </c>
      <c r="D40" s="115"/>
      <c r="E40" s="115"/>
      <c r="F40" s="115"/>
      <c r="G40" s="115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7"/>
      <c r="AL40" s="80"/>
      <c r="AP40" s="81"/>
    </row>
    <row r="41" spans="2:46" s="81" customFormat="1" ht="14.1" customHeight="1" x14ac:dyDescent="0.2">
      <c r="B41" s="79"/>
      <c r="C41" s="114" t="s">
        <v>30</v>
      </c>
      <c r="D41" s="115"/>
      <c r="E41" s="115"/>
      <c r="F41" s="115"/>
      <c r="G41" s="124"/>
      <c r="H41" s="102" t="str">
        <f>IF(AND(ISNUMBER(H39),ISNUMBER(H40)),H39-H40,"")</f>
        <v/>
      </c>
      <c r="I41" s="102"/>
      <c r="J41" s="102"/>
      <c r="K41" s="102"/>
      <c r="L41" s="102"/>
      <c r="M41" s="102" t="str">
        <f>IF(AND(ISNUMBER(M39),ISNUMBER(M40)),M39-M40,"")</f>
        <v/>
      </c>
      <c r="N41" s="102"/>
      <c r="O41" s="102"/>
      <c r="P41" s="102"/>
      <c r="Q41" s="102"/>
      <c r="R41" s="102" t="str">
        <f>IF(AND(ISNUMBER(R39),ISNUMBER(R40)),R39-R40,"")</f>
        <v/>
      </c>
      <c r="S41" s="102"/>
      <c r="T41" s="102"/>
      <c r="U41" s="102"/>
      <c r="V41" s="102"/>
      <c r="W41" s="102" t="str">
        <f>IF(AND(ISNUMBER(W39),ISNUMBER(W40)),W39-W40,"")</f>
        <v/>
      </c>
      <c r="X41" s="102"/>
      <c r="Y41" s="102"/>
      <c r="Z41" s="102"/>
      <c r="AA41" s="102"/>
      <c r="AB41" s="102" t="str">
        <f>IF(AND(ISNUMBER(AB39),ISNUMBER(AB40)),AB39-AB40,"")</f>
        <v/>
      </c>
      <c r="AC41" s="102"/>
      <c r="AD41" s="102"/>
      <c r="AE41" s="102"/>
      <c r="AF41" s="102"/>
      <c r="AG41" s="102" t="str">
        <f>IF(AND(ISNUMBER(AG39),ISNUMBER(AG40)),AG39-AG40,"")</f>
        <v/>
      </c>
      <c r="AH41" s="102"/>
      <c r="AI41" s="102"/>
      <c r="AJ41" s="102"/>
      <c r="AK41" s="103"/>
      <c r="AL41" s="80"/>
    </row>
    <row r="42" spans="2:46" s="81" customFormat="1" ht="14.1" customHeight="1" x14ac:dyDescent="0.2">
      <c r="B42" s="79"/>
      <c r="C42" s="114" t="s">
        <v>271</v>
      </c>
      <c r="D42" s="115"/>
      <c r="E42" s="115"/>
      <c r="F42" s="115"/>
      <c r="G42" s="115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1"/>
      <c r="AL42" s="80"/>
    </row>
    <row r="43" spans="2:46" s="81" customFormat="1" ht="14.1" customHeight="1" x14ac:dyDescent="0.2">
      <c r="B43" s="79"/>
      <c r="C43" s="114" t="s">
        <v>31</v>
      </c>
      <c r="D43" s="115"/>
      <c r="E43" s="115"/>
      <c r="F43" s="115"/>
      <c r="G43" s="115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8"/>
      <c r="AL43" s="80"/>
      <c r="AT43" s="83"/>
    </row>
    <row r="44" spans="2:46" s="81" customFormat="1" ht="14.1" customHeight="1" x14ac:dyDescent="0.2">
      <c r="B44" s="79"/>
      <c r="C44" s="119" t="s">
        <v>32</v>
      </c>
      <c r="D44" s="120"/>
      <c r="E44" s="120"/>
      <c r="F44" s="120"/>
      <c r="G44" s="120"/>
      <c r="H44" s="121"/>
      <c r="I44" s="122"/>
      <c r="J44" s="122"/>
      <c r="K44" s="122"/>
      <c r="L44" s="123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3"/>
      <c r="AL44" s="80"/>
      <c r="AP44" s="82"/>
    </row>
    <row r="45" spans="2:46" s="82" customFormat="1" x14ac:dyDescent="0.2">
      <c r="B45" s="79"/>
      <c r="C45" s="107" t="s">
        <v>241</v>
      </c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80"/>
    </row>
    <row r="46" spans="2:46" s="81" customFormat="1" ht="14.1" customHeight="1" x14ac:dyDescent="0.2">
      <c r="B46" s="79"/>
      <c r="C46" s="108" t="s">
        <v>33</v>
      </c>
      <c r="D46" s="109"/>
      <c r="E46" s="109"/>
      <c r="F46" s="109"/>
      <c r="G46" s="109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34"/>
      <c r="AL46" s="80"/>
      <c r="AQ46" s="82"/>
    </row>
    <row r="47" spans="2:46" s="81" customFormat="1" ht="14.1" customHeight="1" x14ac:dyDescent="0.2">
      <c r="B47" s="79"/>
      <c r="C47" s="114" t="s">
        <v>34</v>
      </c>
      <c r="D47" s="115"/>
      <c r="E47" s="115"/>
      <c r="F47" s="115"/>
      <c r="G47" s="115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5"/>
      <c r="AL47" s="80"/>
      <c r="AQ47" s="75"/>
    </row>
    <row r="48" spans="2:46" s="81" customFormat="1" ht="14.1" customHeight="1" x14ac:dyDescent="0.2">
      <c r="B48" s="79"/>
      <c r="C48" s="114" t="s">
        <v>263</v>
      </c>
      <c r="D48" s="115"/>
      <c r="E48" s="115"/>
      <c r="F48" s="115"/>
      <c r="G48" s="115"/>
      <c r="H48" s="130" t="str">
        <f>IF(ISNUMBER(H46),H46*0.95,"")</f>
        <v/>
      </c>
      <c r="I48" s="130"/>
      <c r="J48" s="130"/>
      <c r="K48" s="130"/>
      <c r="L48" s="130"/>
      <c r="M48" s="130" t="str">
        <f>IF(ISNUMBER(M46),M46*0.95,"")</f>
        <v/>
      </c>
      <c r="N48" s="130"/>
      <c r="O48" s="130"/>
      <c r="P48" s="130"/>
      <c r="Q48" s="130"/>
      <c r="R48" s="130" t="str">
        <f>IF(ISNUMBER(R46),R46*0.95,"")</f>
        <v/>
      </c>
      <c r="S48" s="130"/>
      <c r="T48" s="130"/>
      <c r="U48" s="130"/>
      <c r="V48" s="130"/>
      <c r="W48" s="130" t="str">
        <f>IF(ISNUMBER(W46),W46*0.95,"")</f>
        <v/>
      </c>
      <c r="X48" s="130"/>
      <c r="Y48" s="130"/>
      <c r="Z48" s="130"/>
      <c r="AA48" s="130"/>
      <c r="AB48" s="130" t="str">
        <f>IF(ISNUMBER(AB46),AB46*0.95,"")</f>
        <v/>
      </c>
      <c r="AC48" s="130"/>
      <c r="AD48" s="130"/>
      <c r="AE48" s="130"/>
      <c r="AF48" s="130"/>
      <c r="AG48" s="130" t="str">
        <f>IF(ISNUMBER(AG46),AG46*0.95,"")</f>
        <v/>
      </c>
      <c r="AH48" s="130"/>
      <c r="AI48" s="130"/>
      <c r="AJ48" s="130"/>
      <c r="AK48" s="133"/>
      <c r="AL48" s="80"/>
      <c r="AQ48" s="50"/>
    </row>
    <row r="49" spans="2:43" s="82" customFormat="1" ht="26.25" customHeight="1" x14ac:dyDescent="0.2">
      <c r="B49" s="79"/>
      <c r="C49" s="153" t="s">
        <v>267</v>
      </c>
      <c r="D49" s="154"/>
      <c r="E49" s="154"/>
      <c r="F49" s="154"/>
      <c r="G49" s="154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8"/>
      <c r="AL49" s="80"/>
      <c r="AQ49" s="50"/>
    </row>
    <row r="50" spans="2:43" s="82" customFormat="1" ht="26.25" customHeight="1" x14ac:dyDescent="0.2">
      <c r="B50" s="79"/>
      <c r="C50" s="126" t="s">
        <v>268</v>
      </c>
      <c r="D50" s="127"/>
      <c r="E50" s="127"/>
      <c r="F50" s="127"/>
      <c r="G50" s="127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52"/>
      <c r="AL50" s="80"/>
      <c r="AQ50" s="50"/>
    </row>
    <row r="51" spans="2:43" s="82" customFormat="1" ht="14.1" customHeight="1" x14ac:dyDescent="0.2">
      <c r="B51" s="79"/>
      <c r="C51" s="84"/>
      <c r="D51" s="84"/>
      <c r="E51" s="84"/>
      <c r="F51" s="84"/>
      <c r="G51" s="84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0"/>
    </row>
    <row r="52" spans="2:43" s="82" customFormat="1" ht="14.1" customHeight="1" x14ac:dyDescent="0.2">
      <c r="B52" s="79"/>
      <c r="C52" s="84"/>
      <c r="D52" s="84"/>
      <c r="E52" s="84"/>
      <c r="F52" s="84"/>
      <c r="G52" s="84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80"/>
    </row>
    <row r="53" spans="2:43" s="82" customFormat="1" ht="14.1" customHeight="1" x14ac:dyDescent="0.2">
      <c r="B53" s="79"/>
      <c r="C53" s="84"/>
      <c r="D53" s="84"/>
      <c r="E53" s="84"/>
      <c r="F53" s="215" t="s">
        <v>272</v>
      </c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85"/>
      <c r="R53" s="131" t="s">
        <v>269</v>
      </c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80"/>
    </row>
    <row r="54" spans="2:43" s="82" customFormat="1" ht="14.1" customHeight="1" x14ac:dyDescent="0.2">
      <c r="B54" s="79"/>
      <c r="C54" s="84"/>
      <c r="D54" s="84"/>
      <c r="E54" s="84"/>
      <c r="F54" s="84"/>
      <c r="G54" s="84"/>
      <c r="H54" s="85"/>
      <c r="I54" s="85"/>
      <c r="J54" s="128" t="s">
        <v>242</v>
      </c>
      <c r="K54" s="128"/>
      <c r="L54" s="128"/>
      <c r="M54" s="128"/>
      <c r="N54" s="128"/>
      <c r="O54" s="128"/>
      <c r="P54" s="128"/>
      <c r="Q54" s="128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80"/>
    </row>
    <row r="55" spans="2:43" s="75" customFormat="1" ht="14.1" customHeight="1" x14ac:dyDescent="0.2">
      <c r="B55" s="71"/>
      <c r="C55" s="73"/>
      <c r="D55" s="73"/>
      <c r="E55" s="73"/>
      <c r="F55" s="73"/>
      <c r="G55" s="73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131" t="s">
        <v>243</v>
      </c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74"/>
    </row>
    <row r="56" spans="2:43" ht="0.95" customHeight="1" x14ac:dyDescent="0.2">
      <c r="B56" s="86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8"/>
    </row>
    <row r="57" spans="2:43" x14ac:dyDescent="0.2"/>
    <row r="58" spans="2:43" hidden="1" x14ac:dyDescent="0.2"/>
    <row r="59" spans="2:43" ht="18.75" hidden="1" customHeight="1" x14ac:dyDescent="0.2"/>
    <row r="60" spans="2:43" hidden="1" x14ac:dyDescent="0.2">
      <c r="H60" s="151" t="str">
        <f>IF(H37&gt;34,+H61,+H66)</f>
        <v>A-1-a(0)</v>
      </c>
      <c r="I60" s="151"/>
      <c r="J60" s="151"/>
      <c r="K60" s="151"/>
      <c r="L60" s="151"/>
      <c r="M60" s="151" t="str">
        <f>IF(M37&gt;34,+M61,+M66)</f>
        <v>A-1-a(0)</v>
      </c>
      <c r="N60" s="151"/>
      <c r="O60" s="151"/>
      <c r="P60" s="151"/>
      <c r="Q60" s="151"/>
      <c r="R60" s="151" t="str">
        <f>IF(R37&gt;34,+R61,+R66)</f>
        <v>A-1-a(0)</v>
      </c>
      <c r="S60" s="151"/>
      <c r="T60" s="151"/>
      <c r="U60" s="151"/>
      <c r="V60" s="151"/>
      <c r="W60" s="151" t="str">
        <f>IF(W37&gt;34,+W61,+W66)</f>
        <v>A-1-a(0)</v>
      </c>
      <c r="X60" s="151"/>
      <c r="Y60" s="151"/>
      <c r="Z60" s="151"/>
      <c r="AA60" s="151"/>
      <c r="AB60" s="151" t="str">
        <f>IF(AB37&gt;34,+AB61,+AB66)</f>
        <v>A-1-a(0)</v>
      </c>
      <c r="AC60" s="151"/>
      <c r="AD60" s="151"/>
      <c r="AE60" s="151"/>
      <c r="AF60" s="151"/>
      <c r="AG60" s="151" t="str">
        <f>IF(AG37&gt;34,+AG61,+AG66)</f>
        <v>A-1-a(0)</v>
      </c>
      <c r="AH60" s="151"/>
      <c r="AI60" s="151"/>
      <c r="AJ60" s="151"/>
      <c r="AK60" s="151"/>
    </row>
    <row r="61" spans="2:43" hidden="1" x14ac:dyDescent="0.2">
      <c r="H61" s="125" t="e">
        <f>IF(H41&gt;40,IF(H44&gt;10,H62,"A-5("&amp;H65&amp;")"),H63)</f>
        <v>#VALUE!</v>
      </c>
      <c r="I61" s="125"/>
      <c r="J61" s="125"/>
      <c r="K61" s="125"/>
      <c r="L61" s="125"/>
      <c r="M61" s="125" t="e">
        <f>IF(M41&gt;40,IF(M44&gt;10,M62,"A-5("&amp;M65&amp;")"),M63)</f>
        <v>#VALUE!</v>
      </c>
      <c r="N61" s="125"/>
      <c r="O61" s="125"/>
      <c r="P61" s="125"/>
      <c r="Q61" s="125"/>
      <c r="R61" s="125" t="e">
        <f>IF(R41&gt;40,IF(R44&gt;10,R62,"A-5("&amp;R65&amp;")"),R63)</f>
        <v>#VALUE!</v>
      </c>
      <c r="S61" s="125"/>
      <c r="T61" s="125"/>
      <c r="U61" s="125"/>
      <c r="V61" s="125"/>
      <c r="W61" s="125" t="e">
        <f>IF(W41&gt;40,IF(W44&gt;10,W62,"A-5("&amp;W65&amp;")"),W63)</f>
        <v>#VALUE!</v>
      </c>
      <c r="X61" s="125"/>
      <c r="Y61" s="125"/>
      <c r="Z61" s="125"/>
      <c r="AA61" s="125"/>
      <c r="AB61" s="125" t="e">
        <f>IF(AB41&gt;40,IF(AB44&gt;10,AB62,"A-5("&amp;AB65&amp;")"),AB63)</f>
        <v>#VALUE!</v>
      </c>
      <c r="AC61" s="125"/>
      <c r="AD61" s="125"/>
      <c r="AE61" s="125"/>
      <c r="AF61" s="125"/>
      <c r="AG61" s="125" t="e">
        <f>IF(AG41&gt;40,IF(AG44&gt;10,AG62,"A-5("&amp;AG65&amp;")"),AG63)</f>
        <v>#VALUE!</v>
      </c>
      <c r="AH61" s="125"/>
      <c r="AI61" s="125"/>
      <c r="AJ61" s="125"/>
      <c r="AK61" s="125"/>
    </row>
    <row r="62" spans="2:43" hidden="1" x14ac:dyDescent="0.2">
      <c r="H62" s="125" t="e">
        <f>IF(H43&gt;(H41-30),"A-7-6("&amp;H65&amp;")","A-7-5("&amp;H65&amp;")")</f>
        <v>#VALUE!</v>
      </c>
      <c r="I62" s="125"/>
      <c r="J62" s="125"/>
      <c r="K62" s="125"/>
      <c r="L62" s="125"/>
      <c r="M62" s="125" t="e">
        <f>IF(M43&gt;(M41-30),"A-7-6("&amp;M65&amp;")","A-7-5("&amp;M65&amp;")")</f>
        <v>#VALUE!</v>
      </c>
      <c r="N62" s="125"/>
      <c r="O62" s="125"/>
      <c r="P62" s="125"/>
      <c r="Q62" s="125"/>
      <c r="R62" s="125" t="e">
        <f>IF(R43&gt;(R41-30),"A-7-6("&amp;R65&amp;")","A-7-5("&amp;R65&amp;")")</f>
        <v>#VALUE!</v>
      </c>
      <c r="S62" s="125"/>
      <c r="T62" s="125"/>
      <c r="U62" s="125"/>
      <c r="V62" s="125"/>
      <c r="W62" s="125" t="e">
        <f>IF(W43&gt;(W41-30),"A-7-6("&amp;W65&amp;")","A-7-5("&amp;W65&amp;")")</f>
        <v>#VALUE!</v>
      </c>
      <c r="X62" s="125"/>
      <c r="Y62" s="125"/>
      <c r="Z62" s="125"/>
      <c r="AA62" s="125"/>
      <c r="AB62" s="125" t="e">
        <f>IF(AB43&gt;(AB41-30),"A-7-6("&amp;AB65&amp;")","A-7-5("&amp;AB65&amp;")")</f>
        <v>#VALUE!</v>
      </c>
      <c r="AC62" s="125"/>
      <c r="AD62" s="125"/>
      <c r="AE62" s="125"/>
      <c r="AF62" s="125"/>
      <c r="AG62" s="125" t="e">
        <f>IF(AG43&gt;(AG41-30),"A-7-6("&amp;AG65&amp;")","A-7-5("&amp;AG65&amp;")")</f>
        <v>#VALUE!</v>
      </c>
      <c r="AH62" s="125"/>
      <c r="AI62" s="125"/>
      <c r="AJ62" s="125"/>
      <c r="AK62" s="125"/>
    </row>
    <row r="63" spans="2:43" hidden="1" x14ac:dyDescent="0.2">
      <c r="H63" s="125" t="e">
        <f>IF(H44&gt;10,"A-6("&amp;H65&amp;")","A-4("&amp;H65&amp;")")</f>
        <v>#VALUE!</v>
      </c>
      <c r="I63" s="125"/>
      <c r="J63" s="125"/>
      <c r="K63" s="125"/>
      <c r="L63" s="125"/>
      <c r="M63" s="125" t="e">
        <f>IF(M44&gt;10,"A-6("&amp;M65&amp;")","A-4("&amp;M65&amp;")")</f>
        <v>#VALUE!</v>
      </c>
      <c r="N63" s="125"/>
      <c r="O63" s="125"/>
      <c r="P63" s="125"/>
      <c r="Q63" s="125"/>
      <c r="R63" s="125" t="e">
        <f>IF(R44&gt;10,"A-6("&amp;R65&amp;")","A-4("&amp;R65&amp;")")</f>
        <v>#VALUE!</v>
      </c>
      <c r="S63" s="125"/>
      <c r="T63" s="125"/>
      <c r="U63" s="125"/>
      <c r="V63" s="125"/>
      <c r="W63" s="125" t="e">
        <f>IF(W44&gt;10,"A-6("&amp;W65&amp;")","A-4("&amp;W65&amp;")")</f>
        <v>#VALUE!</v>
      </c>
      <c r="X63" s="125"/>
      <c r="Y63" s="125"/>
      <c r="Z63" s="125"/>
      <c r="AA63" s="125"/>
      <c r="AB63" s="125" t="e">
        <f>IF(AB44&gt;10,"A-6("&amp;AB65&amp;")","A-4("&amp;AB65&amp;")")</f>
        <v>#VALUE!</v>
      </c>
      <c r="AC63" s="125"/>
      <c r="AD63" s="125"/>
      <c r="AE63" s="125"/>
      <c r="AF63" s="125"/>
      <c r="AG63" s="125" t="e">
        <f>IF(AG44&gt;10,"A-6("&amp;AG65&amp;")","A-4("&amp;AG65&amp;")")</f>
        <v>#VALUE!</v>
      </c>
      <c r="AH63" s="125"/>
      <c r="AI63" s="125"/>
      <c r="AJ63" s="125"/>
      <c r="AK63" s="125"/>
    </row>
    <row r="64" spans="2:43" hidden="1" x14ac:dyDescent="0.2">
      <c r="H64" s="125" t="e">
        <f>((H37-35)*(0.2+0.005*(H41-40))+(0.01*(H37-15)*(H44-10)))</f>
        <v>#VALUE!</v>
      </c>
      <c r="I64" s="125"/>
      <c r="J64" s="125"/>
      <c r="K64" s="125"/>
      <c r="L64" s="125"/>
      <c r="M64" s="125" t="e">
        <f>((M37-35)*(0.2+0.005*(M41-40))+(0.01*(M37-15)*(M44-10)))</f>
        <v>#VALUE!</v>
      </c>
      <c r="N64" s="125"/>
      <c r="O64" s="125"/>
      <c r="P64" s="125"/>
      <c r="Q64" s="125"/>
      <c r="R64" s="125" t="e">
        <f>((R37-35)*(0.2+0.005*(R41-40))+(0.01*(R37-15)*(R44-10)))</f>
        <v>#VALUE!</v>
      </c>
      <c r="S64" s="125"/>
      <c r="T64" s="125"/>
      <c r="U64" s="125"/>
      <c r="V64" s="125"/>
      <c r="W64" s="125" t="e">
        <f>((W37-35)*(0.2+0.005*(W41-40))+(0.01*(W37-15)*(W44-10)))</f>
        <v>#VALUE!</v>
      </c>
      <c r="X64" s="125"/>
      <c r="Y64" s="125"/>
      <c r="Z64" s="125"/>
      <c r="AA64" s="125"/>
      <c r="AB64" s="125" t="e">
        <f>((AB37-35)*(0.2+0.005*(AB41-40))+(0.01*(AB37-15)*(AB44-10)))</f>
        <v>#VALUE!</v>
      </c>
      <c r="AC64" s="125"/>
      <c r="AD64" s="125"/>
      <c r="AE64" s="125"/>
      <c r="AF64" s="125"/>
      <c r="AG64" s="125" t="e">
        <f>((AG37-35)*(0.2+0.005*(AG41-40))+(0.01*(AG37-15)*(AG44-10)))</f>
        <v>#VALUE!</v>
      </c>
      <c r="AH64" s="125"/>
      <c r="AI64" s="125"/>
      <c r="AJ64" s="125"/>
      <c r="AK64" s="125"/>
    </row>
    <row r="65" spans="8:37" hidden="1" x14ac:dyDescent="0.2">
      <c r="H65" s="125" t="e">
        <f>IF(H64&gt;0,ROUND(H64,0),0)</f>
        <v>#VALUE!</v>
      </c>
      <c r="I65" s="125"/>
      <c r="J65" s="125"/>
      <c r="K65" s="125"/>
      <c r="L65" s="125"/>
      <c r="M65" s="125" t="e">
        <f>IF(M64&gt;0,ROUND(M64,0),0)</f>
        <v>#VALUE!</v>
      </c>
      <c r="N65" s="125"/>
      <c r="O65" s="125"/>
      <c r="P65" s="125"/>
      <c r="Q65" s="125"/>
      <c r="R65" s="125" t="e">
        <f>IF(R64&gt;0,ROUND(R64,0),0)</f>
        <v>#VALUE!</v>
      </c>
      <c r="S65" s="125"/>
      <c r="T65" s="125"/>
      <c r="U65" s="125"/>
      <c r="V65" s="125"/>
      <c r="W65" s="125" t="e">
        <f>IF(W64&gt;0,ROUND(W64,0),0)</f>
        <v>#VALUE!</v>
      </c>
      <c r="X65" s="125"/>
      <c r="Y65" s="125"/>
      <c r="Z65" s="125"/>
      <c r="AA65" s="125"/>
      <c r="AB65" s="125" t="e">
        <f>IF(AB64&gt;0,ROUND(AB64,0),0)</f>
        <v>#VALUE!</v>
      </c>
      <c r="AC65" s="125"/>
      <c r="AD65" s="125"/>
      <c r="AE65" s="125"/>
      <c r="AF65" s="125"/>
      <c r="AG65" s="125" t="e">
        <f>IF(AG64&gt;0,ROUND(AG64,0),0)</f>
        <v>#VALUE!</v>
      </c>
      <c r="AH65" s="125"/>
      <c r="AI65" s="125"/>
      <c r="AJ65" s="125"/>
      <c r="AK65" s="125"/>
    </row>
    <row r="66" spans="8:37" hidden="1" x14ac:dyDescent="0.2">
      <c r="H66" s="125" t="str">
        <f>IF(H33&gt;50,H67,H68)</f>
        <v>A-1-a(0)</v>
      </c>
      <c r="I66" s="125"/>
      <c r="J66" s="125"/>
      <c r="K66" s="125"/>
      <c r="L66" s="125"/>
      <c r="M66" s="125" t="str">
        <f>IF(M33&gt;50,M67,M68)</f>
        <v>A-1-a(0)</v>
      </c>
      <c r="N66" s="125"/>
      <c r="O66" s="125"/>
      <c r="P66" s="125"/>
      <c r="Q66" s="125"/>
      <c r="R66" s="125" t="str">
        <f>IF(R33&gt;50,R67,R68)</f>
        <v>A-1-a(0)</v>
      </c>
      <c r="S66" s="125"/>
      <c r="T66" s="125"/>
      <c r="U66" s="125"/>
      <c r="V66" s="125"/>
      <c r="W66" s="125" t="str">
        <f>IF(W33&gt;50,W67,W68)</f>
        <v>A-1-a(0)</v>
      </c>
      <c r="X66" s="125"/>
      <c r="Y66" s="125"/>
      <c r="Z66" s="125"/>
      <c r="AA66" s="125"/>
      <c r="AB66" s="125" t="str">
        <f>IF(AB33&gt;50,AB67,AB68)</f>
        <v>A-1-a(0)</v>
      </c>
      <c r="AC66" s="125"/>
      <c r="AD66" s="125"/>
      <c r="AE66" s="125"/>
      <c r="AF66" s="125"/>
      <c r="AG66" s="125" t="str">
        <f>IF(AG33&gt;50,AG67,AG68)</f>
        <v>A-1-a(0)</v>
      </c>
      <c r="AH66" s="125"/>
      <c r="AI66" s="125"/>
      <c r="AJ66" s="125"/>
      <c r="AK66" s="125"/>
    </row>
    <row r="67" spans="8:37" hidden="1" x14ac:dyDescent="0.2">
      <c r="H67" s="125" t="str">
        <f>IF(H35&gt;50,H69,H70)</f>
        <v>A-2-5(0)</v>
      </c>
      <c r="I67" s="125"/>
      <c r="J67" s="125"/>
      <c r="K67" s="125"/>
      <c r="L67" s="125"/>
      <c r="M67" s="125" t="str">
        <f>IF(M35&gt;50,M69,M70)</f>
        <v>A-2-5(0)</v>
      </c>
      <c r="N67" s="125"/>
      <c r="O67" s="125"/>
      <c r="P67" s="125"/>
      <c r="Q67" s="125"/>
      <c r="R67" s="125" t="str">
        <f>IF(R35&gt;50,R69,R70)</f>
        <v>A-2-5(0)</v>
      </c>
      <c r="S67" s="125"/>
      <c r="T67" s="125"/>
      <c r="U67" s="125"/>
      <c r="V67" s="125"/>
      <c r="W67" s="125" t="str">
        <f>IF(W35&gt;50,W69,W70)</f>
        <v>A-2-5(0)</v>
      </c>
      <c r="X67" s="125"/>
      <c r="Y67" s="125"/>
      <c r="Z67" s="125"/>
      <c r="AA67" s="125"/>
      <c r="AB67" s="125" t="str">
        <f>IF(AB35&gt;50,AB69,AB70)</f>
        <v>A-2-5(0)</v>
      </c>
      <c r="AC67" s="125"/>
      <c r="AD67" s="125"/>
      <c r="AE67" s="125"/>
      <c r="AF67" s="125"/>
      <c r="AG67" s="125" t="str">
        <f>IF(AG35&gt;50,AG69,AG70)</f>
        <v>A-2-5(0)</v>
      </c>
      <c r="AH67" s="125"/>
      <c r="AI67" s="125"/>
      <c r="AJ67" s="125"/>
      <c r="AK67" s="125"/>
    </row>
    <row r="68" spans="8:37" hidden="1" x14ac:dyDescent="0.2">
      <c r="H68" s="125" t="str">
        <f>IF(H35&gt;50,H69,H71)</f>
        <v>A-1-a(0)</v>
      </c>
      <c r="I68" s="125"/>
      <c r="J68" s="125"/>
      <c r="K68" s="125"/>
      <c r="L68" s="125"/>
      <c r="M68" s="125" t="str">
        <f>IF(M35&gt;50,M69,M71)</f>
        <v>A-1-a(0)</v>
      </c>
      <c r="N68" s="125"/>
      <c r="O68" s="125"/>
      <c r="P68" s="125"/>
      <c r="Q68" s="125"/>
      <c r="R68" s="125" t="str">
        <f>IF(R35&gt;50,R69,R71)</f>
        <v>A-1-a(0)</v>
      </c>
      <c r="S68" s="125"/>
      <c r="T68" s="125"/>
      <c r="U68" s="125"/>
      <c r="V68" s="125"/>
      <c r="W68" s="125" t="str">
        <f>IF(W35&gt;50,W69,W71)</f>
        <v>A-1-a(0)</v>
      </c>
      <c r="X68" s="125"/>
      <c r="Y68" s="125"/>
      <c r="Z68" s="125"/>
      <c r="AA68" s="125"/>
      <c r="AB68" s="125" t="str">
        <f>IF(AB35&gt;50,AB69,AB71)</f>
        <v>A-1-a(0)</v>
      </c>
      <c r="AC68" s="125"/>
      <c r="AD68" s="125"/>
      <c r="AE68" s="125"/>
      <c r="AF68" s="125"/>
      <c r="AG68" s="125" t="str">
        <f>IF(AG35&gt;50,AG69,AG71)</f>
        <v>A-1-a(0)</v>
      </c>
      <c r="AH68" s="125"/>
      <c r="AI68" s="125"/>
      <c r="AJ68" s="125"/>
      <c r="AK68" s="125"/>
    </row>
    <row r="69" spans="8:37" hidden="1" x14ac:dyDescent="0.2">
      <c r="H69" s="125" t="str">
        <f>IF(H37&gt;10,H72,"A-3(Nonplastic)")</f>
        <v>A-3(Nonplastic)</v>
      </c>
      <c r="I69" s="125"/>
      <c r="J69" s="125"/>
      <c r="K69" s="125"/>
      <c r="L69" s="125"/>
      <c r="M69" s="125" t="str">
        <f>IF(M37&gt;10,M72,"A-3(Nonplastic)")</f>
        <v>A-3(Nonplastic)</v>
      </c>
      <c r="N69" s="125"/>
      <c r="O69" s="125"/>
      <c r="P69" s="125"/>
      <c r="Q69" s="125"/>
      <c r="R69" s="125" t="str">
        <f>IF(R37&gt;10,R72,"A-3(Nonplastic)")</f>
        <v>A-3(Nonplastic)</v>
      </c>
      <c r="S69" s="125"/>
      <c r="T69" s="125"/>
      <c r="U69" s="125"/>
      <c r="V69" s="125"/>
      <c r="W69" s="125" t="str">
        <f>IF(W37&gt;10,W72,"A-3(Nonplastic)")</f>
        <v>A-3(Nonplastic)</v>
      </c>
      <c r="X69" s="125"/>
      <c r="Y69" s="125"/>
      <c r="Z69" s="125"/>
      <c r="AA69" s="125"/>
      <c r="AB69" s="125" t="str">
        <f>IF(AB37&gt;10,AB72,"A-3(Nonplastic)")</f>
        <v>A-3(Nonplastic)</v>
      </c>
      <c r="AC69" s="125"/>
      <c r="AD69" s="125"/>
      <c r="AE69" s="125"/>
      <c r="AF69" s="125"/>
      <c r="AG69" s="125" t="str">
        <f>IF(AG37&gt;10,AG72,"A-3(Nonplastic)")</f>
        <v>A-3(Nonplastic)</v>
      </c>
      <c r="AH69" s="125"/>
      <c r="AI69" s="125"/>
      <c r="AJ69" s="125"/>
      <c r="AK69" s="125"/>
    </row>
    <row r="70" spans="8:37" hidden="1" x14ac:dyDescent="0.2">
      <c r="H70" s="125" t="str">
        <f>IF(H37&gt;10,"A-1-b(0)",H72)</f>
        <v>A-2-5(0)</v>
      </c>
      <c r="I70" s="125"/>
      <c r="J70" s="125"/>
      <c r="K70" s="125"/>
      <c r="L70" s="125"/>
      <c r="M70" s="125" t="str">
        <f>IF(M37&gt;10,"A-1-b(0)",M72)</f>
        <v>A-2-5(0)</v>
      </c>
      <c r="N70" s="125"/>
      <c r="O70" s="125"/>
      <c r="P70" s="125"/>
      <c r="Q70" s="125"/>
      <c r="R70" s="125" t="str">
        <f>IF(R37&gt;10,"A-1-b(0)",R72)</f>
        <v>A-2-5(0)</v>
      </c>
      <c r="S70" s="125"/>
      <c r="T70" s="125"/>
      <c r="U70" s="125"/>
      <c r="V70" s="125"/>
      <c r="W70" s="125" t="str">
        <f>IF(W37&gt;10,"A-1-b(0)",W72)</f>
        <v>A-2-5(0)</v>
      </c>
      <c r="X70" s="125"/>
      <c r="Y70" s="125"/>
      <c r="Z70" s="125"/>
      <c r="AA70" s="125"/>
      <c r="AB70" s="125" t="str">
        <f>IF(AB37&gt;10,"A-1-b(0)",AB72)</f>
        <v>A-2-5(0)</v>
      </c>
      <c r="AC70" s="125"/>
      <c r="AD70" s="125"/>
      <c r="AE70" s="125"/>
      <c r="AF70" s="125"/>
      <c r="AG70" s="125" t="str">
        <f>IF(AG37&gt;10,"A-1-b(0)",AG72)</f>
        <v>A-2-5(0)</v>
      </c>
      <c r="AH70" s="125"/>
      <c r="AI70" s="125"/>
      <c r="AJ70" s="125"/>
      <c r="AK70" s="125"/>
    </row>
    <row r="71" spans="8:37" hidden="1" x14ac:dyDescent="0.2">
      <c r="H71" s="125" t="str">
        <f>IF(H35&gt;30,H73,H74)</f>
        <v>A-1-a(0)</v>
      </c>
      <c r="I71" s="125"/>
      <c r="J71" s="125"/>
      <c r="K71" s="125"/>
      <c r="L71" s="125"/>
      <c r="M71" s="125" t="str">
        <f>IF(M35&gt;30,M73,M74)</f>
        <v>A-1-a(0)</v>
      </c>
      <c r="N71" s="125"/>
      <c r="O71" s="125"/>
      <c r="P71" s="125"/>
      <c r="Q71" s="125"/>
      <c r="R71" s="125" t="str">
        <f>IF(R35&gt;30,R73,R74)</f>
        <v>A-1-a(0)</v>
      </c>
      <c r="S71" s="125"/>
      <c r="T71" s="125"/>
      <c r="U71" s="125"/>
      <c r="V71" s="125"/>
      <c r="W71" s="125" t="str">
        <f>IF(W35&gt;30,W73,W74)</f>
        <v>A-1-a(0)</v>
      </c>
      <c r="X71" s="125"/>
      <c r="Y71" s="125"/>
      <c r="Z71" s="125"/>
      <c r="AA71" s="125"/>
      <c r="AB71" s="125" t="str">
        <f>IF(AB35&gt;30,AB73,AB74)</f>
        <v>A-1-a(0)</v>
      </c>
      <c r="AC71" s="125"/>
      <c r="AD71" s="125"/>
      <c r="AE71" s="125"/>
      <c r="AF71" s="125"/>
      <c r="AG71" s="125" t="str">
        <f>IF(AG35&gt;30,AG73,AG74)</f>
        <v>A-1-a(0)</v>
      </c>
      <c r="AH71" s="125"/>
      <c r="AI71" s="125"/>
      <c r="AJ71" s="125"/>
      <c r="AK71" s="125"/>
    </row>
    <row r="72" spans="8:37" hidden="1" x14ac:dyDescent="0.2">
      <c r="H72" s="125" t="str">
        <f>IF(H41&gt;40,IF(H44&gt;10,"A-2-7("&amp;H75&amp;")","A-2-5(0)"),IF(H44&gt;10,("A-2-6("&amp;H76&amp;")"),"A-2-4(0)"))</f>
        <v>A-2-5(0)</v>
      </c>
      <c r="I72" s="125"/>
      <c r="J72" s="125"/>
      <c r="K72" s="125"/>
      <c r="L72" s="125"/>
      <c r="M72" s="125" t="str">
        <f>IF(M41&gt;40,IF(M44&gt;10,"A-2-7("&amp;M75&amp;")","A-2-5(0)"),IF(M44&gt;10,("A-2-6("&amp;M76&amp;")"),"A-2-4(0)"))</f>
        <v>A-2-5(0)</v>
      </c>
      <c r="N72" s="125"/>
      <c r="O72" s="125"/>
      <c r="P72" s="125"/>
      <c r="Q72" s="125"/>
      <c r="R72" s="125" t="str">
        <f>IF(R41&gt;40,IF(R44&gt;10,"A-2-7("&amp;R75&amp;")","A-2-5(0)"),IF(R44&gt;10,("A-2-6("&amp;R76&amp;")"),"A-2-4(0)"))</f>
        <v>A-2-5(0)</v>
      </c>
      <c r="S72" s="125"/>
      <c r="T72" s="125"/>
      <c r="U72" s="125"/>
      <c r="V72" s="125"/>
      <c r="W72" s="125" t="str">
        <f>IF(W41&gt;40,IF(W44&gt;10,"A-2-7("&amp;W75&amp;")","A-2-5(0)"),IF(W44&gt;10,("A-2-6("&amp;W76&amp;")"),"A-2-4(0)"))</f>
        <v>A-2-5(0)</v>
      </c>
      <c r="X72" s="125"/>
      <c r="Y72" s="125"/>
      <c r="Z72" s="125"/>
      <c r="AA72" s="125"/>
      <c r="AB72" s="125" t="str">
        <f>IF(AB41&gt;40,IF(AB44&gt;10,"A-2-7("&amp;AB75&amp;")","A-2-5(0)"),IF(AB44&gt;10,("A-2-6("&amp;AB76&amp;")"),"A-2-4(0)"))</f>
        <v>A-2-5(0)</v>
      </c>
      <c r="AC72" s="125"/>
      <c r="AD72" s="125"/>
      <c r="AE72" s="125"/>
      <c r="AF72" s="125"/>
      <c r="AG72" s="125" t="str">
        <f>IF(AG41&gt;40,IF(AG44&gt;10,"A-2-7("&amp;AG75&amp;")","A-2-5(0)"),IF(AG44&gt;10,("A-2-6("&amp;AG76&amp;")"),"A-2-4(0)"))</f>
        <v>A-2-5(0)</v>
      </c>
      <c r="AH72" s="125"/>
      <c r="AI72" s="125"/>
      <c r="AJ72" s="125"/>
      <c r="AK72" s="125"/>
    </row>
    <row r="73" spans="8:37" hidden="1" x14ac:dyDescent="0.2">
      <c r="H73" s="125" t="str">
        <f>IF(H37&gt;25,H72,"A-1-b(0)")</f>
        <v>A-1-b(0)</v>
      </c>
      <c r="I73" s="125"/>
      <c r="J73" s="125"/>
      <c r="K73" s="125"/>
      <c r="L73" s="125"/>
      <c r="M73" s="125" t="str">
        <f>IF(M37&gt;25,M72,"A-1-b(0)")</f>
        <v>A-1-b(0)</v>
      </c>
      <c r="N73" s="125"/>
      <c r="O73" s="125"/>
      <c r="P73" s="125"/>
      <c r="Q73" s="125"/>
      <c r="R73" s="125" t="str">
        <f>IF(R37&gt;25,R72,"A-1-b(0)")</f>
        <v>A-1-b(0)</v>
      </c>
      <c r="S73" s="125"/>
      <c r="T73" s="125"/>
      <c r="U73" s="125"/>
      <c r="V73" s="125"/>
      <c r="W73" s="125" t="str">
        <f>IF(W37&gt;25,W72,"A-1-b(0)")</f>
        <v>A-1-b(0)</v>
      </c>
      <c r="X73" s="125"/>
      <c r="Y73" s="125"/>
      <c r="Z73" s="125"/>
      <c r="AA73" s="125"/>
      <c r="AB73" s="125" t="str">
        <f>IF(AB37&gt;25,AB72,"A-1-b(0)")</f>
        <v>A-1-b(0)</v>
      </c>
      <c r="AC73" s="125"/>
      <c r="AD73" s="125"/>
      <c r="AE73" s="125"/>
      <c r="AF73" s="125"/>
      <c r="AG73" s="125" t="str">
        <f>IF(AG37&gt;25,AG72,"A-1-b(0)")</f>
        <v>A-1-b(0)</v>
      </c>
      <c r="AH73" s="125"/>
      <c r="AI73" s="125"/>
      <c r="AJ73" s="125"/>
      <c r="AK73" s="125"/>
    </row>
    <row r="74" spans="8:37" hidden="1" x14ac:dyDescent="0.2">
      <c r="H74" s="125" t="str">
        <f>IF(H37&gt;15,H73,"A-1-a(0)")</f>
        <v>A-1-a(0)</v>
      </c>
      <c r="I74" s="125"/>
      <c r="J74" s="125"/>
      <c r="K74" s="125"/>
      <c r="L74" s="125"/>
      <c r="M74" s="125" t="str">
        <f>IF(M37&gt;15,M73,"A-1-a(0)")</f>
        <v>A-1-a(0)</v>
      </c>
      <c r="N74" s="125"/>
      <c r="O74" s="125"/>
      <c r="P74" s="125"/>
      <c r="Q74" s="125"/>
      <c r="R74" s="125" t="str">
        <f>IF(R37&gt;15,R73,"A-1-a(0)")</f>
        <v>A-1-a(0)</v>
      </c>
      <c r="S74" s="125"/>
      <c r="T74" s="125"/>
      <c r="U74" s="125"/>
      <c r="V74" s="125"/>
      <c r="W74" s="125" t="str">
        <f>IF(W37&gt;15,W73,"A-1-a(0)")</f>
        <v>A-1-a(0)</v>
      </c>
      <c r="X74" s="125"/>
      <c r="Y74" s="125"/>
      <c r="Z74" s="125"/>
      <c r="AA74" s="125"/>
      <c r="AB74" s="125" t="str">
        <f>IF(AB37&gt;15,AB73,"A-1-a(0)")</f>
        <v>A-1-a(0)</v>
      </c>
      <c r="AC74" s="125"/>
      <c r="AD74" s="125"/>
      <c r="AE74" s="125"/>
      <c r="AF74" s="125"/>
      <c r="AG74" s="125" t="str">
        <f>IF(AG37&gt;15,AG73,"A-1-a(0)")</f>
        <v>A-1-a(0)</v>
      </c>
      <c r="AH74" s="125"/>
      <c r="AI74" s="125"/>
      <c r="AJ74" s="125"/>
      <c r="AK74" s="125"/>
    </row>
    <row r="75" spans="8:37" hidden="1" x14ac:dyDescent="0.2">
      <c r="H75" s="150">
        <f>0.01*(H37-15)*(H44-10)</f>
        <v>1.5</v>
      </c>
      <c r="I75" s="150"/>
      <c r="J75" s="150"/>
      <c r="K75" s="150"/>
      <c r="L75" s="150"/>
      <c r="M75" s="150">
        <f>0.01*(M37-15)*(M44-10)</f>
        <v>1.5</v>
      </c>
      <c r="N75" s="150"/>
      <c r="O75" s="150"/>
      <c r="P75" s="150"/>
      <c r="Q75" s="150"/>
      <c r="R75" s="150">
        <f>0.01*(R37-15)*(R44-10)</f>
        <v>1.5</v>
      </c>
      <c r="S75" s="150"/>
      <c r="T75" s="150"/>
      <c r="U75" s="150"/>
      <c r="V75" s="150"/>
      <c r="W75" s="150">
        <f>0.01*(W37-15)*(W44-10)</f>
        <v>1.5</v>
      </c>
      <c r="X75" s="150"/>
      <c r="Y75" s="150"/>
      <c r="Z75" s="150"/>
      <c r="AA75" s="150"/>
      <c r="AB75" s="150">
        <f>0.01*(AB37-15)*(AB44-10)</f>
        <v>1.5</v>
      </c>
      <c r="AC75" s="150"/>
      <c r="AD75" s="150"/>
      <c r="AE75" s="150"/>
      <c r="AF75" s="150"/>
      <c r="AG75" s="150">
        <f>0.01*(AG37-15)*(AG44-10)</f>
        <v>1.5</v>
      </c>
      <c r="AH75" s="150"/>
      <c r="AI75" s="150"/>
      <c r="AJ75" s="150"/>
      <c r="AK75" s="150"/>
    </row>
    <row r="76" spans="8:37" hidden="1" x14ac:dyDescent="0.2">
      <c r="H76" s="125">
        <f>IF(H75&gt;0,ROUND(H75,0),0)</f>
        <v>2</v>
      </c>
      <c r="I76" s="125"/>
      <c r="J76" s="125"/>
      <c r="K76" s="125"/>
      <c r="L76" s="125"/>
      <c r="M76" s="125">
        <f>IF(M75&gt;0,ROUND(M75,0),0)</f>
        <v>2</v>
      </c>
      <c r="N76" s="125"/>
      <c r="O76" s="125"/>
      <c r="P76" s="125"/>
      <c r="Q76" s="125"/>
      <c r="R76" s="125">
        <f>IF(R75&gt;0,ROUND(R75,0),0)</f>
        <v>2</v>
      </c>
      <c r="S76" s="125"/>
      <c r="T76" s="125"/>
      <c r="U76" s="125"/>
      <c r="V76" s="125"/>
      <c r="W76" s="125">
        <f>IF(W75&gt;0,ROUND(W75,0),0)</f>
        <v>2</v>
      </c>
      <c r="X76" s="125"/>
      <c r="Y76" s="125"/>
      <c r="Z76" s="125"/>
      <c r="AA76" s="125"/>
      <c r="AB76" s="125">
        <f>IF(AB75&gt;0,ROUND(AB75,0),0)</f>
        <v>2</v>
      </c>
      <c r="AC76" s="125"/>
      <c r="AD76" s="125"/>
      <c r="AE76" s="125"/>
      <c r="AF76" s="125"/>
      <c r="AG76" s="125">
        <f>IF(AG75&gt;0,ROUND(AG75,0),0)</f>
        <v>2</v>
      </c>
      <c r="AH76" s="125"/>
      <c r="AI76" s="125"/>
      <c r="AJ76" s="125"/>
      <c r="AK76" s="125"/>
    </row>
    <row r="77" spans="8:37" hidden="1" x14ac:dyDescent="0.2"/>
    <row r="78" spans="8:37" hidden="1" x14ac:dyDescent="0.2"/>
    <row r="79" spans="8:37" hidden="1" x14ac:dyDescent="0.2"/>
    <row r="80" spans="8:37" hidden="1" x14ac:dyDescent="0.2"/>
    <row r="81" hidden="1" x14ac:dyDescent="0.2"/>
    <row r="82" hidden="1" x14ac:dyDescent="0.2"/>
  </sheetData>
  <sheetProtection algorithmName="SHA-512" hashValue="pmM6DYIeKdu8eGH4eMzuZLuAA6Oijh7d/0/406l/vo3uBJ0lEzAa78m/cLHjzJdDQ5a1+tAjLNTK1hZijWDPLQ==" saltValue="UZ02Ap33pwvfcuS4CTU86w==" spinCount="100000" sheet="1" objects="1" scenarios="1"/>
  <mergeCells count="344">
    <mergeCell ref="AG49:AK49"/>
    <mergeCell ref="R52:AK52"/>
    <mergeCell ref="W50:AA50"/>
    <mergeCell ref="AB50:AF50"/>
    <mergeCell ref="AG50:AK50"/>
    <mergeCell ref="AB73:AF73"/>
    <mergeCell ref="C49:G49"/>
    <mergeCell ref="H49:L49"/>
    <mergeCell ref="M49:Q49"/>
    <mergeCell ref="R49:V49"/>
    <mergeCell ref="W49:AA49"/>
    <mergeCell ref="AB49:AF49"/>
    <mergeCell ref="W61:AA61"/>
    <mergeCell ref="W62:AA62"/>
    <mergeCell ref="W63:AA63"/>
    <mergeCell ref="R73:V73"/>
    <mergeCell ref="W64:AA64"/>
    <mergeCell ref="W65:AA65"/>
    <mergeCell ref="W66:AA66"/>
    <mergeCell ref="W67:AA67"/>
    <mergeCell ref="W73:AA73"/>
    <mergeCell ref="M50:Q50"/>
    <mergeCell ref="R50:V50"/>
    <mergeCell ref="R53:AK53"/>
    <mergeCell ref="AG75:AK75"/>
    <mergeCell ref="AG72:AK72"/>
    <mergeCell ref="AG73:AK73"/>
    <mergeCell ref="AG61:AK61"/>
    <mergeCell ref="AG62:AK62"/>
    <mergeCell ref="AG63:AK63"/>
    <mergeCell ref="AG60:AK60"/>
    <mergeCell ref="H61:L61"/>
    <mergeCell ref="AG70:AK70"/>
    <mergeCell ref="AG71:AK71"/>
    <mergeCell ref="M61:Q61"/>
    <mergeCell ref="R61:V61"/>
    <mergeCell ref="AG64:AK64"/>
    <mergeCell ref="AG65:AK65"/>
    <mergeCell ref="AG66:AK66"/>
    <mergeCell ref="AG67:AK67"/>
    <mergeCell ref="AB68:AF68"/>
    <mergeCell ref="W72:AA72"/>
    <mergeCell ref="W74:AA74"/>
    <mergeCell ref="W75:AA75"/>
    <mergeCell ref="W68:AA68"/>
    <mergeCell ref="W69:AA69"/>
    <mergeCell ref="W70:AA70"/>
    <mergeCell ref="W71:AA71"/>
    <mergeCell ref="AG76:AK76"/>
    <mergeCell ref="H60:L60"/>
    <mergeCell ref="M60:Q60"/>
    <mergeCell ref="R60:V60"/>
    <mergeCell ref="W60:AA60"/>
    <mergeCell ref="AB60:AF60"/>
    <mergeCell ref="AB76:AF76"/>
    <mergeCell ref="AB69:AF69"/>
    <mergeCell ref="AB70:AF70"/>
    <mergeCell ref="AB71:AF71"/>
    <mergeCell ref="AB72:AF72"/>
    <mergeCell ref="AG68:AK68"/>
    <mergeCell ref="AG69:AK69"/>
    <mergeCell ref="AB74:AF74"/>
    <mergeCell ref="AB75:AF75"/>
    <mergeCell ref="AG74:AK74"/>
    <mergeCell ref="W76:AA76"/>
    <mergeCell ref="AB61:AF61"/>
    <mergeCell ref="AB62:AF62"/>
    <mergeCell ref="AB63:AF63"/>
    <mergeCell ref="AB64:AF64"/>
    <mergeCell ref="AB65:AF65"/>
    <mergeCell ref="AB66:AF66"/>
    <mergeCell ref="AB67:AF67"/>
    <mergeCell ref="R74:V74"/>
    <mergeCell ref="R75:V75"/>
    <mergeCell ref="R76:V76"/>
    <mergeCell ref="R69:V69"/>
    <mergeCell ref="R70:V70"/>
    <mergeCell ref="R71:V71"/>
    <mergeCell ref="R72:V72"/>
    <mergeCell ref="M76:Q76"/>
    <mergeCell ref="R62:V62"/>
    <mergeCell ref="R63:V63"/>
    <mergeCell ref="R64:V64"/>
    <mergeCell ref="R65:V65"/>
    <mergeCell ref="R66:V66"/>
    <mergeCell ref="R67:V67"/>
    <mergeCell ref="R68:V68"/>
    <mergeCell ref="M72:Q72"/>
    <mergeCell ref="M73:Q73"/>
    <mergeCell ref="M74:Q74"/>
    <mergeCell ref="M75:Q75"/>
    <mergeCell ref="M68:Q68"/>
    <mergeCell ref="M69:Q69"/>
    <mergeCell ref="M70:Q70"/>
    <mergeCell ref="M71:Q71"/>
    <mergeCell ref="C25:G25"/>
    <mergeCell ref="H25:L25"/>
    <mergeCell ref="M25:Q25"/>
    <mergeCell ref="R25:V25"/>
    <mergeCell ref="W25:AA25"/>
    <mergeCell ref="AG25:AK25"/>
    <mergeCell ref="H75:L75"/>
    <mergeCell ref="H76:L76"/>
    <mergeCell ref="M62:Q62"/>
    <mergeCell ref="M63:Q63"/>
    <mergeCell ref="M64:Q64"/>
    <mergeCell ref="M65:Q65"/>
    <mergeCell ref="M66:Q66"/>
    <mergeCell ref="M67:Q67"/>
    <mergeCell ref="H71:L71"/>
    <mergeCell ref="H72:L72"/>
    <mergeCell ref="H73:L73"/>
    <mergeCell ref="H74:L74"/>
    <mergeCell ref="H67:L67"/>
    <mergeCell ref="H68:L68"/>
    <mergeCell ref="H69:L69"/>
    <mergeCell ref="H70:L70"/>
    <mergeCell ref="H65:L65"/>
    <mergeCell ref="H66:L66"/>
    <mergeCell ref="M37:Q37"/>
    <mergeCell ref="C26:G26"/>
    <mergeCell ref="M31:Q31"/>
    <mergeCell ref="M33:Q33"/>
    <mergeCell ref="M32:Q32"/>
    <mergeCell ref="M34:Q34"/>
    <mergeCell ref="H28:L28"/>
    <mergeCell ref="H26:L26"/>
    <mergeCell ref="Y17:AK17"/>
    <mergeCell ref="U17:X17"/>
    <mergeCell ref="U18:Y18"/>
    <mergeCell ref="Z18:AK18"/>
    <mergeCell ref="C20:AK20"/>
    <mergeCell ref="H21:L21"/>
    <mergeCell ref="M21:Q21"/>
    <mergeCell ref="R21:V21"/>
    <mergeCell ref="W21:AA21"/>
    <mergeCell ref="M24:Q24"/>
    <mergeCell ref="M27:Q27"/>
    <mergeCell ref="M28:Q28"/>
    <mergeCell ref="M26:Q26"/>
    <mergeCell ref="H34:L34"/>
    <mergeCell ref="H35:L35"/>
    <mergeCell ref="M29:Q29"/>
    <mergeCell ref="C16:F16"/>
    <mergeCell ref="C17:F17"/>
    <mergeCell ref="G17:S17"/>
    <mergeCell ref="C18:F18"/>
    <mergeCell ref="G18:S18"/>
    <mergeCell ref="C21:G21"/>
    <mergeCell ref="G13:S13"/>
    <mergeCell ref="U13:X13"/>
    <mergeCell ref="Z15:AK15"/>
    <mergeCell ref="Z16:AK16"/>
    <mergeCell ref="U15:Y15"/>
    <mergeCell ref="U16:Y16"/>
    <mergeCell ref="U14:Z14"/>
    <mergeCell ref="AA14:AK14"/>
    <mergeCell ref="AB21:AF21"/>
    <mergeCell ref="M23:Q23"/>
    <mergeCell ref="U12:W12"/>
    <mergeCell ref="J12:S12"/>
    <mergeCell ref="G16:S16"/>
    <mergeCell ref="Y13:AK13"/>
    <mergeCell ref="X12:AD12"/>
    <mergeCell ref="AF12:AH12"/>
    <mergeCell ref="AI12:AK12"/>
    <mergeCell ref="AG46:AK46"/>
    <mergeCell ref="C22:G22"/>
    <mergeCell ref="H22:L22"/>
    <mergeCell ref="M22:Q22"/>
    <mergeCell ref="R22:V22"/>
    <mergeCell ref="H23:L23"/>
    <mergeCell ref="H24:L24"/>
    <mergeCell ref="H27:L27"/>
    <mergeCell ref="M35:Q35"/>
    <mergeCell ref="M36:Q36"/>
    <mergeCell ref="H36:L36"/>
    <mergeCell ref="H37:L37"/>
    <mergeCell ref="H29:L29"/>
    <mergeCell ref="H30:L30"/>
    <mergeCell ref="H31:L31"/>
    <mergeCell ref="H33:L33"/>
    <mergeCell ref="AB29:AF29"/>
    <mergeCell ref="W30:AA30"/>
    <mergeCell ref="AG29:AK29"/>
    <mergeCell ref="AB30:AF30"/>
    <mergeCell ref="R36:V36"/>
    <mergeCell ref="R37:V37"/>
    <mergeCell ref="W22:AA22"/>
    <mergeCell ref="W23:AA23"/>
    <mergeCell ref="W24:AA24"/>
    <mergeCell ref="W27:AA27"/>
    <mergeCell ref="W26:AA26"/>
    <mergeCell ref="W28:AA28"/>
    <mergeCell ref="W29:AA29"/>
    <mergeCell ref="R31:V31"/>
    <mergeCell ref="W36:AA36"/>
    <mergeCell ref="W37:AA37"/>
    <mergeCell ref="R23:V23"/>
    <mergeCell ref="R24:V24"/>
    <mergeCell ref="R27:V27"/>
    <mergeCell ref="R28:V28"/>
    <mergeCell ref="R26:V26"/>
    <mergeCell ref="R29:V29"/>
    <mergeCell ref="R30:V30"/>
    <mergeCell ref="AB26:AF26"/>
    <mergeCell ref="AG21:AK21"/>
    <mergeCell ref="AG22:AK22"/>
    <mergeCell ref="AG23:AK23"/>
    <mergeCell ref="AG24:AK24"/>
    <mergeCell ref="AG27:AK27"/>
    <mergeCell ref="AG28:AK28"/>
    <mergeCell ref="AB22:AF22"/>
    <mergeCell ref="AB23:AF23"/>
    <mergeCell ref="AB24:AF24"/>
    <mergeCell ref="AB27:AF27"/>
    <mergeCell ref="AB28:AF28"/>
    <mergeCell ref="AG26:AK26"/>
    <mergeCell ref="AB25:AF25"/>
    <mergeCell ref="C31:G31"/>
    <mergeCell ref="AG30:AK30"/>
    <mergeCell ref="AG31:AK31"/>
    <mergeCell ref="AG33:AK33"/>
    <mergeCell ref="AG34:AK34"/>
    <mergeCell ref="AB35:AF35"/>
    <mergeCell ref="R35:V35"/>
    <mergeCell ref="R33:V33"/>
    <mergeCell ref="R32:V32"/>
    <mergeCell ref="R34:V34"/>
    <mergeCell ref="AB31:AF31"/>
    <mergeCell ref="AB33:AF33"/>
    <mergeCell ref="AB34:AF34"/>
    <mergeCell ref="W35:AA35"/>
    <mergeCell ref="W31:AA31"/>
    <mergeCell ref="W33:AA33"/>
    <mergeCell ref="W34:AA34"/>
    <mergeCell ref="M30:Q30"/>
    <mergeCell ref="H32:L32"/>
    <mergeCell ref="R55:AK55"/>
    <mergeCell ref="R54:AK54"/>
    <mergeCell ref="R48:V48"/>
    <mergeCell ref="W48:AA48"/>
    <mergeCell ref="AB48:AF48"/>
    <mergeCell ref="AG48:AK48"/>
    <mergeCell ref="C23:G23"/>
    <mergeCell ref="C24:G24"/>
    <mergeCell ref="C27:G27"/>
    <mergeCell ref="C28:G28"/>
    <mergeCell ref="C29:G29"/>
    <mergeCell ref="C30:G30"/>
    <mergeCell ref="AG39:AK39"/>
    <mergeCell ref="C33:G33"/>
    <mergeCell ref="C34:G34"/>
    <mergeCell ref="C35:G35"/>
    <mergeCell ref="C36:G36"/>
    <mergeCell ref="AG35:AK35"/>
    <mergeCell ref="AG36:AK36"/>
    <mergeCell ref="AG37:AK37"/>
    <mergeCell ref="AB36:AF36"/>
    <mergeCell ref="AB37:AF37"/>
    <mergeCell ref="C37:G37"/>
    <mergeCell ref="C39:G39"/>
    <mergeCell ref="H63:L63"/>
    <mergeCell ref="H64:L64"/>
    <mergeCell ref="C50:G50"/>
    <mergeCell ref="H62:L62"/>
    <mergeCell ref="J54:Q54"/>
    <mergeCell ref="H50:L50"/>
    <mergeCell ref="C48:G48"/>
    <mergeCell ref="H48:L48"/>
    <mergeCell ref="M48:Q48"/>
    <mergeCell ref="F53:P53"/>
    <mergeCell ref="C44:G44"/>
    <mergeCell ref="H44:L44"/>
    <mergeCell ref="M44:Q44"/>
    <mergeCell ref="C41:G41"/>
    <mergeCell ref="H41:L41"/>
    <mergeCell ref="C43:G43"/>
    <mergeCell ref="H43:L43"/>
    <mergeCell ref="C40:G40"/>
    <mergeCell ref="H40:L40"/>
    <mergeCell ref="M40:Q40"/>
    <mergeCell ref="C10:AK10"/>
    <mergeCell ref="R43:V43"/>
    <mergeCell ref="C12:I12"/>
    <mergeCell ref="C13:F13"/>
    <mergeCell ref="C14:E14"/>
    <mergeCell ref="C15:F15"/>
    <mergeCell ref="F14:S14"/>
    <mergeCell ref="M43:Q43"/>
    <mergeCell ref="C42:G42"/>
    <mergeCell ref="W40:AA40"/>
    <mergeCell ref="AB40:AF40"/>
    <mergeCell ref="AG40:AK40"/>
    <mergeCell ref="W43:AA43"/>
    <mergeCell ref="AB43:AF43"/>
    <mergeCell ref="AG43:AK43"/>
    <mergeCell ref="AB42:AF42"/>
    <mergeCell ref="H42:L42"/>
    <mergeCell ref="R40:V40"/>
    <mergeCell ref="C38:AK38"/>
    <mergeCell ref="H39:L39"/>
    <mergeCell ref="M39:Q39"/>
    <mergeCell ref="R39:V39"/>
    <mergeCell ref="W39:AA39"/>
    <mergeCell ref="AB39:AF39"/>
    <mergeCell ref="AB47:AF47"/>
    <mergeCell ref="AG47:AK47"/>
    <mergeCell ref="W46:AA46"/>
    <mergeCell ref="W47:AA47"/>
    <mergeCell ref="AB46:AF46"/>
    <mergeCell ref="C45:AK45"/>
    <mergeCell ref="C46:G46"/>
    <mergeCell ref="H46:L46"/>
    <mergeCell ref="R47:V47"/>
    <mergeCell ref="M46:Q46"/>
    <mergeCell ref="R46:V46"/>
    <mergeCell ref="C47:G47"/>
    <mergeCell ref="H47:L47"/>
    <mergeCell ref="M47:Q47"/>
    <mergeCell ref="C3:AK3"/>
    <mergeCell ref="C4:AK4"/>
    <mergeCell ref="C5:AK5"/>
    <mergeCell ref="C6:AK6"/>
    <mergeCell ref="W44:AA44"/>
    <mergeCell ref="AB44:AF44"/>
    <mergeCell ref="AG44:AK44"/>
    <mergeCell ref="G15:S15"/>
    <mergeCell ref="R44:V44"/>
    <mergeCell ref="C7:AK7"/>
    <mergeCell ref="C32:G32"/>
    <mergeCell ref="W32:AA32"/>
    <mergeCell ref="AB32:AF32"/>
    <mergeCell ref="AG32:AK32"/>
    <mergeCell ref="AG42:AK42"/>
    <mergeCell ref="M41:Q41"/>
    <mergeCell ref="R41:V41"/>
    <mergeCell ref="W41:AA41"/>
    <mergeCell ref="AB41:AF41"/>
    <mergeCell ref="AG41:AK41"/>
    <mergeCell ref="M42:Q42"/>
    <mergeCell ref="R42:V42"/>
    <mergeCell ref="W42:AA42"/>
    <mergeCell ref="C8:AK8"/>
  </mergeCells>
  <phoneticPr fontId="0" type="noConversion"/>
  <dataValidations xWindow="31820" yWindow="125" count="5">
    <dataValidation allowBlank="1" showInputMessage="1" showErrorMessage="1" promptTitle="Date Format" prompt="DD-MMM-YY" sqref="Z15:AK16" xr:uid="{00000000-0002-0000-0100-000000000000}"/>
    <dataValidation allowBlank="1" showInputMessage="1" showErrorMessage="1" promptTitle="Region" prompt="Automatic when county is selected" sqref="AI12:AK12" xr:uid="{00000000-0002-0000-0100-000001000000}"/>
    <dataValidation allowBlank="1" showInputMessage="1" showErrorMessage="1" promptTitle="95% Proctor Density" prompt="Calculated from Proctor density input" sqref="H48:AK48" xr:uid="{00000000-0002-0000-0100-000002000000}"/>
    <dataValidation allowBlank="1" showInputMessage="1" showErrorMessage="1" promptTitle="Group Classification" prompt="Determined from sieves #4, #10, #40, and #200; liquid limit, plastic limit, and plasticity index" sqref="H44:AK44" xr:uid="{00000000-0002-0000-0100-000003000000}"/>
    <dataValidation allowBlank="1" showInputMessage="1" showErrorMessage="1" promptTitle="Soil Type" prompt="Granular materials contain 35% or less passing the 0.075-mm sieve; silt-clay materials contain more than 35% passing the 0.075-mm sieve." sqref="H43:AK43" xr:uid="{00000000-0002-0000-0100-000004000000}"/>
  </dataValidations>
  <printOptions horizontalCentered="1"/>
  <pageMargins left="0.5" right="0.5" top="0.5" bottom="0.5" header="0.5" footer="0.5"/>
  <pageSetup scale="9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73"/>
  <sheetViews>
    <sheetView showGridLines="0" showRowColHeaders="0" topLeftCell="A25" workbookViewId="0">
      <selection activeCell="AB41" sqref="AB41:AF41"/>
    </sheetView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37" width="2.7109375" style="14" customWidth="1"/>
    <col min="38" max="38" width="1.7109375" style="14" customWidth="1"/>
    <col min="39" max="39" width="2.7109375" style="14" customWidth="1"/>
    <col min="40" max="16384" width="2.7109375" style="14" hidden="1"/>
  </cols>
  <sheetData>
    <row r="1" spans="2:40" x14ac:dyDescent="0.2"/>
    <row r="2" spans="2:4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40" ht="71.25" customHeight="1" x14ac:dyDescent="0.2">
      <c r="B3" s="15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"/>
    </row>
    <row r="4" spans="2:40" s="21" customFormat="1" ht="15.75" x14ac:dyDescent="0.25">
      <c r="B4" s="18"/>
      <c r="C4" s="190" t="s">
        <v>0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"/>
      <c r="AM4" s="20"/>
      <c r="AN4" s="20"/>
    </row>
    <row r="5" spans="2:40" s="21" customFormat="1" ht="14.25" customHeight="1" x14ac:dyDescent="0.25">
      <c r="B5" s="18"/>
      <c r="C5" s="190" t="s">
        <v>1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"/>
      <c r="AM5" s="20"/>
      <c r="AN5" s="20"/>
    </row>
    <row r="6" spans="2:40" s="21" customFormat="1" x14ac:dyDescent="0.2">
      <c r="B6" s="18"/>
      <c r="C6" s="191" t="s">
        <v>2</v>
      </c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"/>
      <c r="AM6" s="20"/>
      <c r="AN6" s="20"/>
    </row>
    <row r="7" spans="2:40" s="21" customFormat="1" ht="9.75" customHeight="1" x14ac:dyDescent="0.2">
      <c r="B7" s="18"/>
      <c r="C7" s="196" t="s">
        <v>3</v>
      </c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"/>
      <c r="AM7" s="20"/>
      <c r="AN7" s="20"/>
    </row>
    <row r="8" spans="2:40" s="21" customFormat="1" ht="9.75" customHeight="1" x14ac:dyDescent="0.2">
      <c r="B8" s="18"/>
      <c r="C8" s="196" t="s">
        <v>4</v>
      </c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23"/>
    </row>
    <row r="9" spans="2:40" s="27" customFormat="1" ht="12.75" customHeight="1" x14ac:dyDescent="0.15"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2"/>
      <c r="AD9" s="22"/>
      <c r="AE9" s="22"/>
      <c r="AF9" s="22"/>
      <c r="AG9" s="22"/>
      <c r="AH9" s="22"/>
      <c r="AI9" s="22"/>
      <c r="AJ9" s="22"/>
      <c r="AK9" s="22"/>
      <c r="AL9" s="26"/>
    </row>
    <row r="10" spans="2:40" s="30" customFormat="1" ht="12.75" customHeight="1" x14ac:dyDescent="0.2">
      <c r="B10" s="28"/>
      <c r="C10" s="197" t="s">
        <v>246</v>
      </c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29"/>
    </row>
    <row r="11" spans="2:40" x14ac:dyDescent="0.2">
      <c r="B11" s="15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17"/>
    </row>
    <row r="12" spans="2:40" s="36" customFormat="1" ht="14.1" customHeight="1" x14ac:dyDescent="0.2">
      <c r="B12" s="32"/>
      <c r="C12" s="171" t="s">
        <v>10</v>
      </c>
      <c r="D12" s="171"/>
      <c r="E12" s="171"/>
      <c r="F12" s="171"/>
      <c r="G12" s="171"/>
      <c r="H12" s="171"/>
      <c r="I12" s="171"/>
      <c r="J12" s="167" t="s">
        <v>247</v>
      </c>
      <c r="K12" s="167"/>
      <c r="L12" s="167"/>
      <c r="M12" s="167"/>
      <c r="N12" s="167"/>
      <c r="O12" s="167"/>
      <c r="P12" s="167"/>
      <c r="Q12" s="167"/>
      <c r="R12" s="167"/>
      <c r="S12" s="167"/>
      <c r="T12" s="33"/>
      <c r="U12" s="171" t="s">
        <v>5</v>
      </c>
      <c r="V12" s="171"/>
      <c r="W12" s="171"/>
      <c r="X12" s="172" t="s">
        <v>253</v>
      </c>
      <c r="Y12" s="172"/>
      <c r="Z12" s="172"/>
      <c r="AA12" s="172"/>
      <c r="AB12" s="172"/>
      <c r="AC12" s="172"/>
      <c r="AD12" s="172"/>
      <c r="AE12" s="34"/>
      <c r="AF12" s="173" t="s">
        <v>8</v>
      </c>
      <c r="AG12" s="173"/>
      <c r="AH12" s="173"/>
      <c r="AI12" s="174">
        <v>3</v>
      </c>
      <c r="AJ12" s="174"/>
      <c r="AK12" s="174"/>
      <c r="AL12" s="35"/>
    </row>
    <row r="13" spans="2:40" s="36" customFormat="1" ht="14.1" customHeight="1" x14ac:dyDescent="0.2">
      <c r="B13" s="32"/>
      <c r="C13" s="170" t="s">
        <v>6</v>
      </c>
      <c r="D13" s="170"/>
      <c r="E13" s="170"/>
      <c r="F13" s="170"/>
      <c r="G13" s="167" t="s">
        <v>248</v>
      </c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33"/>
      <c r="U13" s="171" t="s">
        <v>233</v>
      </c>
      <c r="V13" s="171"/>
      <c r="W13" s="171"/>
      <c r="X13" s="171"/>
      <c r="Y13" s="167">
        <v>5678</v>
      </c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35"/>
    </row>
    <row r="14" spans="2:40" s="36" customFormat="1" ht="14.1" customHeight="1" x14ac:dyDescent="0.2">
      <c r="B14" s="32"/>
      <c r="C14" s="170" t="s">
        <v>234</v>
      </c>
      <c r="D14" s="170"/>
      <c r="E14" s="170"/>
      <c r="F14" s="167" t="s">
        <v>249</v>
      </c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33"/>
      <c r="U14" s="170" t="s">
        <v>245</v>
      </c>
      <c r="V14" s="170"/>
      <c r="W14" s="170"/>
      <c r="X14" s="170"/>
      <c r="Y14" s="170"/>
      <c r="Z14" s="167" t="s">
        <v>254</v>
      </c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35"/>
    </row>
    <row r="15" spans="2:40" s="36" customFormat="1" ht="14.1" customHeight="1" x14ac:dyDescent="0.2">
      <c r="B15" s="32"/>
      <c r="C15" s="170" t="s">
        <v>7</v>
      </c>
      <c r="D15" s="170"/>
      <c r="E15" s="170"/>
      <c r="F15" s="170"/>
      <c r="G15" s="167">
        <v>345</v>
      </c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33"/>
      <c r="U15" s="170" t="s">
        <v>12</v>
      </c>
      <c r="V15" s="170"/>
      <c r="W15" s="170"/>
      <c r="X15" s="170"/>
      <c r="Y15" s="170"/>
      <c r="Z15" s="175">
        <v>37891</v>
      </c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35"/>
    </row>
    <row r="16" spans="2:40" s="36" customFormat="1" ht="14.1" customHeight="1" x14ac:dyDescent="0.2">
      <c r="B16" s="32"/>
      <c r="C16" s="170" t="s">
        <v>11</v>
      </c>
      <c r="D16" s="170"/>
      <c r="E16" s="170"/>
      <c r="F16" s="170"/>
      <c r="G16" s="167" t="s">
        <v>250</v>
      </c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33"/>
      <c r="U16" s="170" t="s">
        <v>13</v>
      </c>
      <c r="V16" s="170"/>
      <c r="W16" s="170"/>
      <c r="X16" s="170"/>
      <c r="Y16" s="170"/>
      <c r="Z16" s="175">
        <v>37896</v>
      </c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35"/>
    </row>
    <row r="17" spans="2:38" s="36" customFormat="1" ht="14.1" customHeight="1" x14ac:dyDescent="0.2">
      <c r="B17" s="32"/>
      <c r="C17" s="170" t="s">
        <v>235</v>
      </c>
      <c r="D17" s="170"/>
      <c r="E17" s="170"/>
      <c r="F17" s="170"/>
      <c r="G17" s="167" t="s">
        <v>251</v>
      </c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33"/>
      <c r="U17" s="170" t="s">
        <v>237</v>
      </c>
      <c r="V17" s="170"/>
      <c r="W17" s="170"/>
      <c r="X17" s="170"/>
      <c r="Y17" s="167" t="s">
        <v>255</v>
      </c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35"/>
    </row>
    <row r="18" spans="2:38" s="36" customFormat="1" ht="14.1" customHeight="1" x14ac:dyDescent="0.2">
      <c r="B18" s="32"/>
      <c r="C18" s="170" t="s">
        <v>266</v>
      </c>
      <c r="D18" s="170"/>
      <c r="E18" s="170"/>
      <c r="F18" s="170"/>
      <c r="G18" s="170"/>
      <c r="H18" s="170"/>
      <c r="I18" s="167" t="s">
        <v>252</v>
      </c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33"/>
      <c r="U18" s="170" t="s">
        <v>236</v>
      </c>
      <c r="V18" s="170"/>
      <c r="W18" s="170"/>
      <c r="X18" s="170"/>
      <c r="Y18" s="170"/>
      <c r="Z18" s="167" t="s">
        <v>256</v>
      </c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35"/>
    </row>
    <row r="19" spans="2:38" s="36" customFormat="1" ht="13.5" thickBot="1" x14ac:dyDescent="0.25">
      <c r="B19" s="32"/>
      <c r="C19" s="37"/>
      <c r="D19" s="37"/>
      <c r="E19" s="37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7"/>
      <c r="V19" s="37"/>
      <c r="W19" s="37"/>
      <c r="X19" s="37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5"/>
    </row>
    <row r="20" spans="2:38" s="42" customFormat="1" ht="16.5" customHeight="1" thickTop="1" x14ac:dyDescent="0.2">
      <c r="B20" s="40"/>
      <c r="C20" s="168" t="s">
        <v>14</v>
      </c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41"/>
    </row>
    <row r="21" spans="2:38" s="42" customFormat="1" ht="14.1" customHeight="1" x14ac:dyDescent="0.2">
      <c r="B21" s="40"/>
      <c r="C21" s="159" t="s">
        <v>15</v>
      </c>
      <c r="D21" s="160"/>
      <c r="E21" s="160"/>
      <c r="F21" s="160"/>
      <c r="G21" s="160"/>
      <c r="H21" s="169" t="s">
        <v>257</v>
      </c>
      <c r="I21" s="169"/>
      <c r="J21" s="169"/>
      <c r="K21" s="169"/>
      <c r="L21" s="169"/>
      <c r="M21" s="169" t="s">
        <v>258</v>
      </c>
      <c r="N21" s="169"/>
      <c r="O21" s="169"/>
      <c r="P21" s="169"/>
      <c r="Q21" s="169"/>
      <c r="R21" s="169" t="s">
        <v>259</v>
      </c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78"/>
      <c r="AL21" s="41"/>
    </row>
    <row r="22" spans="2:38" s="42" customFormat="1" ht="14.1" customHeight="1" x14ac:dyDescent="0.2">
      <c r="B22" s="40"/>
      <c r="C22" s="157" t="s">
        <v>16</v>
      </c>
      <c r="D22" s="158"/>
      <c r="E22" s="158"/>
      <c r="F22" s="158"/>
      <c r="G22" s="158"/>
      <c r="H22" s="156" t="s">
        <v>260</v>
      </c>
      <c r="I22" s="156"/>
      <c r="J22" s="156"/>
      <c r="K22" s="156"/>
      <c r="L22" s="156"/>
      <c r="M22" s="156" t="s">
        <v>261</v>
      </c>
      <c r="N22" s="156"/>
      <c r="O22" s="156"/>
      <c r="P22" s="156"/>
      <c r="Q22" s="156"/>
      <c r="R22" s="156" t="s">
        <v>262</v>
      </c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64"/>
      <c r="AL22" s="41"/>
    </row>
    <row r="23" spans="2:38" s="42" customFormat="1" ht="13.5" customHeight="1" x14ac:dyDescent="0.2">
      <c r="B23" s="40"/>
      <c r="C23" s="157" t="s">
        <v>17</v>
      </c>
      <c r="D23" s="158"/>
      <c r="E23" s="158"/>
      <c r="F23" s="158"/>
      <c r="G23" s="158"/>
      <c r="H23" s="156">
        <v>2</v>
      </c>
      <c r="I23" s="156"/>
      <c r="J23" s="156"/>
      <c r="K23" s="156"/>
      <c r="L23" s="156"/>
      <c r="M23" s="156">
        <v>3</v>
      </c>
      <c r="N23" s="156"/>
      <c r="O23" s="156"/>
      <c r="P23" s="156"/>
      <c r="Q23" s="156"/>
      <c r="R23" s="156">
        <v>2</v>
      </c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64"/>
      <c r="AL23" s="41"/>
    </row>
    <row r="24" spans="2:38" s="42" customFormat="1" ht="14.1" customHeight="1" x14ac:dyDescent="0.2">
      <c r="B24" s="40"/>
      <c r="C24" s="157" t="s">
        <v>238</v>
      </c>
      <c r="D24" s="158"/>
      <c r="E24" s="158"/>
      <c r="F24" s="158"/>
      <c r="G24" s="158"/>
      <c r="H24" s="156" t="s">
        <v>264</v>
      </c>
      <c r="I24" s="156"/>
      <c r="J24" s="156"/>
      <c r="K24" s="156"/>
      <c r="L24" s="156"/>
      <c r="M24" s="156" t="s">
        <v>265</v>
      </c>
      <c r="N24" s="156"/>
      <c r="O24" s="156"/>
      <c r="P24" s="156"/>
      <c r="Q24" s="156"/>
      <c r="R24" s="156" t="s">
        <v>265</v>
      </c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64"/>
      <c r="AL24" s="41"/>
    </row>
    <row r="25" spans="2:38" s="42" customFormat="1" ht="14.1" customHeight="1" x14ac:dyDescent="0.2">
      <c r="B25" s="40"/>
      <c r="C25" s="165" t="s">
        <v>239</v>
      </c>
      <c r="D25" s="166"/>
      <c r="E25" s="166"/>
      <c r="F25" s="166"/>
      <c r="G25" s="166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64"/>
      <c r="AL25" s="41"/>
    </row>
    <row r="26" spans="2:38" s="42" customFormat="1" ht="14.1" customHeight="1" x14ac:dyDescent="0.2">
      <c r="B26" s="40"/>
      <c r="C26" s="165" t="s">
        <v>240</v>
      </c>
      <c r="D26" s="166"/>
      <c r="E26" s="166"/>
      <c r="F26" s="166"/>
      <c r="G26" s="166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64"/>
      <c r="AL26" s="41"/>
    </row>
    <row r="27" spans="2:38" s="42" customFormat="1" ht="14.1" customHeight="1" x14ac:dyDescent="0.2">
      <c r="B27" s="40"/>
      <c r="C27" s="165" t="s">
        <v>18</v>
      </c>
      <c r="D27" s="166"/>
      <c r="E27" s="166"/>
      <c r="F27" s="166"/>
      <c r="G27" s="166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64"/>
      <c r="AL27" s="41"/>
    </row>
    <row r="28" spans="2:38" s="42" customFormat="1" ht="14.1" customHeight="1" x14ac:dyDescent="0.2">
      <c r="B28" s="40"/>
      <c r="C28" s="165" t="s">
        <v>19</v>
      </c>
      <c r="D28" s="166"/>
      <c r="E28" s="166"/>
      <c r="F28" s="166"/>
      <c r="G28" s="166"/>
      <c r="H28" s="162"/>
      <c r="I28" s="162"/>
      <c r="J28" s="162"/>
      <c r="K28" s="162"/>
      <c r="L28" s="162"/>
      <c r="M28" s="162">
        <v>100</v>
      </c>
      <c r="N28" s="162"/>
      <c r="O28" s="162"/>
      <c r="P28" s="162"/>
      <c r="Q28" s="162"/>
      <c r="R28" s="162">
        <v>100</v>
      </c>
      <c r="S28" s="162"/>
      <c r="T28" s="162"/>
      <c r="U28" s="162"/>
      <c r="V28" s="162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64"/>
      <c r="AL28" s="41"/>
    </row>
    <row r="29" spans="2:38" s="42" customFormat="1" ht="14.1" customHeight="1" x14ac:dyDescent="0.2">
      <c r="B29" s="40"/>
      <c r="C29" s="165" t="s">
        <v>20</v>
      </c>
      <c r="D29" s="166"/>
      <c r="E29" s="166"/>
      <c r="F29" s="166"/>
      <c r="G29" s="166"/>
      <c r="H29" s="162"/>
      <c r="I29" s="162"/>
      <c r="J29" s="162"/>
      <c r="K29" s="162"/>
      <c r="L29" s="162"/>
      <c r="M29" s="162">
        <v>95</v>
      </c>
      <c r="N29" s="162"/>
      <c r="O29" s="162"/>
      <c r="P29" s="162"/>
      <c r="Q29" s="162"/>
      <c r="R29" s="162">
        <v>92</v>
      </c>
      <c r="S29" s="162"/>
      <c r="T29" s="162"/>
      <c r="U29" s="162"/>
      <c r="V29" s="162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64"/>
      <c r="AL29" s="41"/>
    </row>
    <row r="30" spans="2:38" s="42" customFormat="1" ht="14.1" customHeight="1" x14ac:dyDescent="0.2">
      <c r="B30" s="40"/>
      <c r="C30" s="165" t="s">
        <v>21</v>
      </c>
      <c r="D30" s="166"/>
      <c r="E30" s="166"/>
      <c r="F30" s="166"/>
      <c r="G30" s="166"/>
      <c r="H30" s="162">
        <v>100</v>
      </c>
      <c r="I30" s="162"/>
      <c r="J30" s="162"/>
      <c r="K30" s="162"/>
      <c r="L30" s="162"/>
      <c r="M30" s="162">
        <v>87</v>
      </c>
      <c r="N30" s="162"/>
      <c r="O30" s="162"/>
      <c r="P30" s="162"/>
      <c r="Q30" s="162"/>
      <c r="R30" s="162">
        <v>89</v>
      </c>
      <c r="S30" s="162"/>
      <c r="T30" s="162"/>
      <c r="U30" s="162"/>
      <c r="V30" s="162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64"/>
      <c r="AL30" s="41"/>
    </row>
    <row r="31" spans="2:38" s="42" customFormat="1" ht="14.1" customHeight="1" x14ac:dyDescent="0.2">
      <c r="B31" s="40"/>
      <c r="C31" s="165" t="s">
        <v>22</v>
      </c>
      <c r="D31" s="166"/>
      <c r="E31" s="166"/>
      <c r="F31" s="166"/>
      <c r="G31" s="166"/>
      <c r="H31" s="162">
        <v>85</v>
      </c>
      <c r="I31" s="162"/>
      <c r="J31" s="162"/>
      <c r="K31" s="162"/>
      <c r="L31" s="162"/>
      <c r="M31" s="162">
        <v>84</v>
      </c>
      <c r="N31" s="162"/>
      <c r="O31" s="162"/>
      <c r="P31" s="162"/>
      <c r="Q31" s="162"/>
      <c r="R31" s="162">
        <v>76</v>
      </c>
      <c r="S31" s="162"/>
      <c r="T31" s="162"/>
      <c r="U31" s="162"/>
      <c r="V31" s="162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64"/>
      <c r="AL31" s="41"/>
    </row>
    <row r="32" spans="2:38" s="42" customFormat="1" ht="14.1" customHeight="1" x14ac:dyDescent="0.2">
      <c r="B32" s="40"/>
      <c r="C32" s="165" t="s">
        <v>244</v>
      </c>
      <c r="D32" s="166"/>
      <c r="E32" s="166"/>
      <c r="F32" s="166"/>
      <c r="G32" s="166"/>
      <c r="H32" s="162">
        <v>76</v>
      </c>
      <c r="I32" s="162"/>
      <c r="J32" s="162"/>
      <c r="K32" s="162"/>
      <c r="L32" s="162"/>
      <c r="M32" s="162">
        <v>80</v>
      </c>
      <c r="N32" s="162"/>
      <c r="O32" s="162"/>
      <c r="P32" s="162"/>
      <c r="Q32" s="162"/>
      <c r="R32" s="162">
        <v>65</v>
      </c>
      <c r="S32" s="162"/>
      <c r="T32" s="162"/>
      <c r="U32" s="162"/>
      <c r="V32" s="162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64"/>
      <c r="AL32" s="41"/>
    </row>
    <row r="33" spans="2:38" s="42" customFormat="1" ht="14.1" customHeight="1" x14ac:dyDescent="0.2">
      <c r="B33" s="40"/>
      <c r="C33" s="165" t="s">
        <v>23</v>
      </c>
      <c r="D33" s="166"/>
      <c r="E33" s="166"/>
      <c r="F33" s="166"/>
      <c r="G33" s="166"/>
      <c r="H33" s="162">
        <v>29</v>
      </c>
      <c r="I33" s="162"/>
      <c r="J33" s="162"/>
      <c r="K33" s="162"/>
      <c r="L33" s="162"/>
      <c r="M33" s="162">
        <v>25</v>
      </c>
      <c r="N33" s="162"/>
      <c r="O33" s="162"/>
      <c r="P33" s="162"/>
      <c r="Q33" s="162"/>
      <c r="R33" s="162">
        <v>15</v>
      </c>
      <c r="S33" s="162"/>
      <c r="T33" s="162"/>
      <c r="U33" s="162"/>
      <c r="V33" s="162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64"/>
      <c r="AL33" s="41"/>
    </row>
    <row r="34" spans="2:38" s="42" customFormat="1" ht="14.1" customHeight="1" x14ac:dyDescent="0.2">
      <c r="B34" s="40"/>
      <c r="C34" s="165" t="s">
        <v>24</v>
      </c>
      <c r="D34" s="166"/>
      <c r="E34" s="166"/>
      <c r="F34" s="166"/>
      <c r="G34" s="166"/>
      <c r="H34" s="162">
        <v>6</v>
      </c>
      <c r="I34" s="162"/>
      <c r="J34" s="162"/>
      <c r="K34" s="162"/>
      <c r="L34" s="162"/>
      <c r="M34" s="162">
        <v>10</v>
      </c>
      <c r="N34" s="162"/>
      <c r="O34" s="162"/>
      <c r="P34" s="162"/>
      <c r="Q34" s="162"/>
      <c r="R34" s="162">
        <v>9</v>
      </c>
      <c r="S34" s="162"/>
      <c r="T34" s="162"/>
      <c r="U34" s="162"/>
      <c r="V34" s="162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64"/>
      <c r="AL34" s="41"/>
    </row>
    <row r="35" spans="2:38" s="42" customFormat="1" ht="14.1" customHeight="1" x14ac:dyDescent="0.2">
      <c r="B35" s="40"/>
      <c r="C35" s="165" t="s">
        <v>25</v>
      </c>
      <c r="D35" s="166"/>
      <c r="E35" s="166"/>
      <c r="F35" s="166"/>
      <c r="G35" s="166"/>
      <c r="H35" s="177">
        <v>3</v>
      </c>
      <c r="I35" s="177"/>
      <c r="J35" s="177"/>
      <c r="K35" s="177"/>
      <c r="L35" s="177"/>
      <c r="M35" s="177">
        <v>2</v>
      </c>
      <c r="N35" s="177"/>
      <c r="O35" s="177"/>
      <c r="P35" s="177"/>
      <c r="Q35" s="177"/>
      <c r="R35" s="177">
        <v>1.5</v>
      </c>
      <c r="S35" s="177"/>
      <c r="T35" s="177"/>
      <c r="U35" s="177"/>
      <c r="V35" s="177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64"/>
      <c r="AL35" s="41"/>
    </row>
    <row r="36" spans="2:38" s="42" customFormat="1" ht="14.1" customHeight="1" x14ac:dyDescent="0.2">
      <c r="B36" s="40"/>
      <c r="C36" s="192" t="s">
        <v>26</v>
      </c>
      <c r="D36" s="193"/>
      <c r="E36" s="193"/>
      <c r="F36" s="193"/>
      <c r="G36" s="193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64"/>
      <c r="AL36" s="41"/>
    </row>
    <row r="37" spans="2:38" s="42" customFormat="1" ht="14.1" customHeight="1" x14ac:dyDescent="0.2">
      <c r="B37" s="40"/>
      <c r="C37" s="194" t="s">
        <v>9</v>
      </c>
      <c r="D37" s="195"/>
      <c r="E37" s="195"/>
      <c r="F37" s="195"/>
      <c r="G37" s="195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85"/>
      <c r="AL37" s="41"/>
    </row>
    <row r="38" spans="2:38" s="43" customFormat="1" x14ac:dyDescent="0.2">
      <c r="B38" s="40"/>
      <c r="C38" s="198" t="s">
        <v>27</v>
      </c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41"/>
    </row>
    <row r="39" spans="2:38" s="43" customFormat="1" ht="14.1" customHeight="1" x14ac:dyDescent="0.2">
      <c r="B39" s="40"/>
      <c r="C39" s="159" t="s">
        <v>28</v>
      </c>
      <c r="D39" s="160"/>
      <c r="E39" s="160"/>
      <c r="F39" s="160"/>
      <c r="G39" s="160"/>
      <c r="H39" s="161">
        <v>30</v>
      </c>
      <c r="I39" s="161"/>
      <c r="J39" s="161"/>
      <c r="K39" s="161"/>
      <c r="L39" s="161"/>
      <c r="M39" s="161">
        <v>25</v>
      </c>
      <c r="N39" s="161"/>
      <c r="O39" s="161"/>
      <c r="P39" s="161"/>
      <c r="Q39" s="161"/>
      <c r="R39" s="161">
        <v>23</v>
      </c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81"/>
      <c r="AL39" s="41"/>
    </row>
    <row r="40" spans="2:38" s="43" customFormat="1" ht="14.1" customHeight="1" x14ac:dyDescent="0.2">
      <c r="B40" s="40"/>
      <c r="C40" s="157" t="s">
        <v>29</v>
      </c>
      <c r="D40" s="158"/>
      <c r="E40" s="158"/>
      <c r="F40" s="158"/>
      <c r="G40" s="158"/>
      <c r="H40" s="162">
        <v>19</v>
      </c>
      <c r="I40" s="162"/>
      <c r="J40" s="162"/>
      <c r="K40" s="162"/>
      <c r="L40" s="162"/>
      <c r="M40" s="162">
        <v>20</v>
      </c>
      <c r="N40" s="162"/>
      <c r="O40" s="162"/>
      <c r="P40" s="162"/>
      <c r="Q40" s="162"/>
      <c r="R40" s="162">
        <v>18</v>
      </c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82"/>
      <c r="AL40" s="41"/>
    </row>
    <row r="41" spans="2:38" s="42" customFormat="1" ht="14.1" customHeight="1" x14ac:dyDescent="0.2">
      <c r="B41" s="40"/>
      <c r="C41" s="157" t="s">
        <v>30</v>
      </c>
      <c r="D41" s="158"/>
      <c r="E41" s="158"/>
      <c r="F41" s="158"/>
      <c r="G41" s="158"/>
      <c r="H41" s="156">
        <f>IF(AND(H39&gt;0,ISNUMBER(H39)),+H39-H40,"")</f>
        <v>11</v>
      </c>
      <c r="I41" s="156"/>
      <c r="J41" s="156"/>
      <c r="K41" s="156"/>
      <c r="L41" s="156"/>
      <c r="M41" s="156">
        <f>IF(AND(M39&gt;0,ISNUMBER(M39)),+M39-M40,"")</f>
        <v>5</v>
      </c>
      <c r="N41" s="156"/>
      <c r="O41" s="156"/>
      <c r="P41" s="156"/>
      <c r="Q41" s="156"/>
      <c r="R41" s="156">
        <f>IF(AND(R39&gt;0,ISNUMBER(R39)),+R39-R40,"")</f>
        <v>5</v>
      </c>
      <c r="S41" s="156"/>
      <c r="T41" s="156"/>
      <c r="U41" s="156"/>
      <c r="V41" s="156"/>
      <c r="W41" s="156" t="str">
        <f>IF(AND(W39&gt;0,ISNUMBER(W39)),+W39-W40,"")</f>
        <v/>
      </c>
      <c r="X41" s="156"/>
      <c r="Y41" s="156"/>
      <c r="Z41" s="156"/>
      <c r="AA41" s="156"/>
      <c r="AB41" s="156" t="str">
        <f>IF(AND(AB39&gt;0,ISNUMBER(AB39)),+AB39-AB40,"")</f>
        <v/>
      </c>
      <c r="AC41" s="156"/>
      <c r="AD41" s="156"/>
      <c r="AE41" s="156"/>
      <c r="AF41" s="156"/>
      <c r="AG41" s="156" t="str">
        <f>IF(AND(AG39&gt;0,ISNUMBER(AG39)),+AG39-AG40,"")</f>
        <v/>
      </c>
      <c r="AH41" s="156"/>
      <c r="AI41" s="156"/>
      <c r="AJ41" s="156"/>
      <c r="AK41" s="164"/>
      <c r="AL41" s="41"/>
    </row>
    <row r="42" spans="2:38" s="42" customFormat="1" ht="14.1" customHeight="1" x14ac:dyDescent="0.2">
      <c r="B42" s="40"/>
      <c r="C42" s="157" t="s">
        <v>31</v>
      </c>
      <c r="D42" s="158"/>
      <c r="E42" s="158"/>
      <c r="F42" s="158"/>
      <c r="G42" s="158"/>
      <c r="H42" s="188" t="str">
        <f>IF(ISNUMBER(H35),IF(H35&gt;35,"Silt-Clay Material","Granular Material"),"")</f>
        <v>Granular Material</v>
      </c>
      <c r="I42" s="188"/>
      <c r="J42" s="188"/>
      <c r="K42" s="188"/>
      <c r="L42" s="188"/>
      <c r="M42" s="188" t="str">
        <f>IF(ISNUMBER(M35),IF(M35&gt;35,"Silt-Clay Material","Granular Material"),"")</f>
        <v>Granular Material</v>
      </c>
      <c r="N42" s="188"/>
      <c r="O42" s="188"/>
      <c r="P42" s="188"/>
      <c r="Q42" s="188"/>
      <c r="R42" s="188" t="str">
        <f>IF(ISNUMBER(R35),IF(R35&gt;35,"Silt-Clay Material","Granular Material"),"")</f>
        <v>Granular Material</v>
      </c>
      <c r="S42" s="188"/>
      <c r="T42" s="188"/>
      <c r="U42" s="188"/>
      <c r="V42" s="188"/>
      <c r="W42" s="188" t="str">
        <f>IF(ISNUMBER(W35),IF(W35&gt;35,"Silt-Clay Material","Granular Material"),"")</f>
        <v/>
      </c>
      <c r="X42" s="188"/>
      <c r="Y42" s="188"/>
      <c r="Z42" s="188"/>
      <c r="AA42" s="188"/>
      <c r="AB42" s="188" t="str">
        <f>IF(ISNUMBER(AB35),IF(AB35&gt;35,"Silt-Clay Material","Granular Material"),"")</f>
        <v/>
      </c>
      <c r="AC42" s="188"/>
      <c r="AD42" s="188"/>
      <c r="AE42" s="188"/>
      <c r="AF42" s="188"/>
      <c r="AG42" s="188" t="str">
        <f>IF(ISNUMBER(AG35),IF(AG35&gt;35,"Silt-Clay Material","Granular Material"),"")</f>
        <v/>
      </c>
      <c r="AH42" s="188"/>
      <c r="AI42" s="188"/>
      <c r="AJ42" s="188"/>
      <c r="AK42" s="199"/>
      <c r="AL42" s="41"/>
    </row>
    <row r="43" spans="2:38" s="42" customFormat="1" ht="14.1" customHeight="1" x14ac:dyDescent="0.2">
      <c r="B43" s="40"/>
      <c r="C43" s="205" t="s">
        <v>32</v>
      </c>
      <c r="D43" s="206"/>
      <c r="E43" s="206"/>
      <c r="F43" s="206"/>
      <c r="G43" s="206"/>
      <c r="H43" s="185" t="str">
        <f>IF(AND(ISNUMBER(H30),ISNUMBER(H31),ISNUMBER(H33),ISNUMBER(H35),ISNUMBER(H39),ISNUMBER(H40),ISNUMBER(H41)),H57,"")</f>
        <v>A-2-6(0)</v>
      </c>
      <c r="I43" s="186"/>
      <c r="J43" s="186"/>
      <c r="K43" s="186"/>
      <c r="L43" s="187"/>
      <c r="M43" s="155" t="str">
        <f>IF(AND(ISNUMBER(M30),ISNUMBER(M31),ISNUMBER(M33),ISNUMBER(M35),ISNUMBER(M39),ISNUMBER(M40),ISNUMBER(M41)),M57,"")</f>
        <v>A-2-4(0)</v>
      </c>
      <c r="N43" s="155"/>
      <c r="O43" s="155"/>
      <c r="P43" s="155"/>
      <c r="Q43" s="155"/>
      <c r="R43" s="155" t="str">
        <f>IF(AND(ISNUMBER(R30),ISNUMBER(R31),ISNUMBER(R33),ISNUMBER(R35),ISNUMBER(R39),ISNUMBER(R40),ISNUMBER(R41)),R57,"")</f>
        <v>A-2-4(0)</v>
      </c>
      <c r="S43" s="155"/>
      <c r="T43" s="155"/>
      <c r="U43" s="155"/>
      <c r="V43" s="155"/>
      <c r="W43" s="155" t="str">
        <f>IF(AND(ISNUMBER(W30),ISNUMBER(W31),ISNUMBER(W33),ISNUMBER(W35),ISNUMBER(W39),ISNUMBER(W40),ISNUMBER(W41)),W57,"")</f>
        <v/>
      </c>
      <c r="X43" s="155"/>
      <c r="Y43" s="155"/>
      <c r="Z43" s="155"/>
      <c r="AA43" s="155"/>
      <c r="AB43" s="155" t="str">
        <f>IF(AND(ISNUMBER(AB30),ISNUMBER(AB31),ISNUMBER(AB33),ISNUMBER(AB35),ISNUMBER(AB39),ISNUMBER(AB40),ISNUMBER(AB41)),AB57,"")</f>
        <v/>
      </c>
      <c r="AC43" s="155"/>
      <c r="AD43" s="155"/>
      <c r="AE43" s="155"/>
      <c r="AF43" s="155"/>
      <c r="AG43" s="155" t="str">
        <f>IF(AND(ISNUMBER(AG30),ISNUMBER(AG31),ISNUMBER(AG33),ISNUMBER(AG35),ISNUMBER(AG39),ISNUMBER(AG40),ISNUMBER(AG41)),AG57,"")</f>
        <v/>
      </c>
      <c r="AH43" s="155"/>
      <c r="AI43" s="155"/>
      <c r="AJ43" s="155"/>
      <c r="AK43" s="202"/>
      <c r="AL43" s="41"/>
    </row>
    <row r="44" spans="2:38" s="43" customFormat="1" x14ac:dyDescent="0.2">
      <c r="B44" s="40"/>
      <c r="C44" s="198" t="s">
        <v>241</v>
      </c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8"/>
      <c r="AH44" s="198"/>
      <c r="AI44" s="198"/>
      <c r="AJ44" s="198"/>
      <c r="AK44" s="198"/>
      <c r="AL44" s="41"/>
    </row>
    <row r="45" spans="2:38" s="42" customFormat="1" ht="14.1" customHeight="1" x14ac:dyDescent="0.2">
      <c r="B45" s="40"/>
      <c r="C45" s="159" t="s">
        <v>33</v>
      </c>
      <c r="D45" s="160"/>
      <c r="E45" s="160"/>
      <c r="F45" s="160"/>
      <c r="G45" s="160"/>
      <c r="H45" s="163">
        <v>100</v>
      </c>
      <c r="I45" s="163"/>
      <c r="J45" s="163"/>
      <c r="K45" s="163"/>
      <c r="L45" s="163"/>
      <c r="M45" s="163">
        <v>102.5</v>
      </c>
      <c r="N45" s="163"/>
      <c r="O45" s="163"/>
      <c r="P45" s="163"/>
      <c r="Q45" s="163"/>
      <c r="R45" s="163">
        <v>101.5</v>
      </c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  <c r="AK45" s="183"/>
      <c r="AL45" s="41"/>
    </row>
    <row r="46" spans="2:38" s="42" customFormat="1" ht="14.1" customHeight="1" x14ac:dyDescent="0.2">
      <c r="B46" s="40"/>
      <c r="C46" s="157" t="s">
        <v>34</v>
      </c>
      <c r="D46" s="158"/>
      <c r="E46" s="158"/>
      <c r="F46" s="158"/>
      <c r="G46" s="158"/>
      <c r="H46" s="177">
        <v>19</v>
      </c>
      <c r="I46" s="177"/>
      <c r="J46" s="177"/>
      <c r="K46" s="177"/>
      <c r="L46" s="177"/>
      <c r="M46" s="177">
        <v>22.5</v>
      </c>
      <c r="N46" s="177"/>
      <c r="O46" s="177"/>
      <c r="P46" s="177"/>
      <c r="Q46" s="177"/>
      <c r="R46" s="177">
        <v>19</v>
      </c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84"/>
      <c r="AL46" s="41"/>
    </row>
    <row r="47" spans="2:38" s="42" customFormat="1" ht="14.1" customHeight="1" x14ac:dyDescent="0.2">
      <c r="B47" s="40"/>
      <c r="C47" s="157" t="s">
        <v>263</v>
      </c>
      <c r="D47" s="158"/>
      <c r="E47" s="158"/>
      <c r="F47" s="158"/>
      <c r="G47" s="158"/>
      <c r="H47" s="177">
        <f>IF(ISNUMBER(H45),(0.95*H45),"")</f>
        <v>95</v>
      </c>
      <c r="I47" s="177"/>
      <c r="J47" s="177"/>
      <c r="K47" s="177"/>
      <c r="L47" s="177"/>
      <c r="M47" s="177">
        <f>IF(ISNUMBER(M45),(0.95*M45),"")</f>
        <v>97.375</v>
      </c>
      <c r="N47" s="177"/>
      <c r="O47" s="177"/>
      <c r="P47" s="177"/>
      <c r="Q47" s="177"/>
      <c r="R47" s="177">
        <f>IF(ISNUMBER(R45),(0.95*R45),"")</f>
        <v>96.424999999999997</v>
      </c>
      <c r="S47" s="177"/>
      <c r="T47" s="177"/>
      <c r="U47" s="177"/>
      <c r="V47" s="177"/>
      <c r="W47" s="177" t="str">
        <f>IF(ISNUMBER(W45),(0.95*W45),"")</f>
        <v/>
      </c>
      <c r="X47" s="177"/>
      <c r="Y47" s="177"/>
      <c r="Z47" s="177"/>
      <c r="AA47" s="177"/>
      <c r="AB47" s="177" t="str">
        <f>IF(ISNUMBER(AB45),(0.95*AB45),"")</f>
        <v/>
      </c>
      <c r="AC47" s="177"/>
      <c r="AD47" s="177"/>
      <c r="AE47" s="177"/>
      <c r="AF47" s="177"/>
      <c r="AG47" s="177" t="str">
        <f>IF(ISNUMBER(AG45),(0.95*AG45),"")</f>
        <v/>
      </c>
      <c r="AH47" s="177"/>
      <c r="AI47" s="177"/>
      <c r="AJ47" s="177"/>
      <c r="AK47" s="184"/>
      <c r="AL47" s="41"/>
    </row>
    <row r="48" spans="2:38" s="43" customFormat="1" ht="26.25" customHeight="1" x14ac:dyDescent="0.2">
      <c r="B48" s="40"/>
      <c r="C48" s="211" t="s">
        <v>267</v>
      </c>
      <c r="D48" s="212"/>
      <c r="E48" s="212"/>
      <c r="F48" s="212"/>
      <c r="G48" s="212"/>
      <c r="H48" s="184"/>
      <c r="I48" s="207"/>
      <c r="J48" s="207"/>
      <c r="K48" s="207"/>
      <c r="L48" s="208"/>
      <c r="M48" s="184"/>
      <c r="N48" s="207"/>
      <c r="O48" s="207"/>
      <c r="P48" s="207"/>
      <c r="Q48" s="208"/>
      <c r="R48" s="184"/>
      <c r="S48" s="207"/>
      <c r="T48" s="207"/>
      <c r="U48" s="207"/>
      <c r="V48" s="208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84"/>
      <c r="AL48" s="41"/>
    </row>
    <row r="49" spans="2:38" s="43" customFormat="1" ht="26.25" customHeight="1" x14ac:dyDescent="0.2">
      <c r="B49" s="40"/>
      <c r="C49" s="203" t="s">
        <v>268</v>
      </c>
      <c r="D49" s="204"/>
      <c r="E49" s="204"/>
      <c r="F49" s="204"/>
      <c r="G49" s="204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213"/>
      <c r="AL49" s="41"/>
    </row>
    <row r="50" spans="2:38" s="43" customFormat="1" ht="14.1" customHeight="1" x14ac:dyDescent="0.2">
      <c r="B50" s="40"/>
      <c r="C50" s="47"/>
      <c r="D50" s="47"/>
      <c r="E50" s="47"/>
      <c r="F50" s="47"/>
      <c r="G50" s="47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1"/>
    </row>
    <row r="51" spans="2:38" s="43" customFormat="1" ht="14.1" customHeight="1" x14ac:dyDescent="0.2">
      <c r="B51" s="40"/>
      <c r="C51" s="47"/>
      <c r="D51" s="47"/>
      <c r="E51" s="47"/>
      <c r="F51" s="47"/>
      <c r="G51" s="47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41"/>
    </row>
    <row r="52" spans="2:38" s="43" customFormat="1" ht="14.1" customHeight="1" x14ac:dyDescent="0.2">
      <c r="B52" s="40"/>
      <c r="C52" s="47"/>
      <c r="D52" s="47"/>
      <c r="E52" s="47"/>
      <c r="F52" s="47"/>
      <c r="G52" s="216" t="s">
        <v>272</v>
      </c>
      <c r="H52" s="216"/>
      <c r="I52" s="216"/>
      <c r="J52" s="216"/>
      <c r="K52" s="216"/>
      <c r="L52" s="216"/>
      <c r="M52" s="216"/>
      <c r="N52" s="216"/>
      <c r="O52" s="216"/>
      <c r="P52" s="216"/>
      <c r="Q52" s="48"/>
      <c r="R52" s="201" t="s">
        <v>269</v>
      </c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41"/>
    </row>
    <row r="53" spans="2:38" s="43" customFormat="1" ht="14.1" customHeight="1" x14ac:dyDescent="0.2">
      <c r="B53" s="40"/>
      <c r="C53" s="47"/>
      <c r="D53" s="47"/>
      <c r="E53" s="47"/>
      <c r="F53" s="47"/>
      <c r="G53" s="47"/>
      <c r="H53" s="48"/>
      <c r="I53" s="48"/>
      <c r="J53" s="180" t="s">
        <v>242</v>
      </c>
      <c r="K53" s="180"/>
      <c r="L53" s="180"/>
      <c r="M53" s="180"/>
      <c r="N53" s="180"/>
      <c r="O53" s="180"/>
      <c r="P53" s="180"/>
      <c r="Q53" s="180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41"/>
    </row>
    <row r="54" spans="2:38" s="36" customFormat="1" ht="14.1" customHeight="1" x14ac:dyDescent="0.2">
      <c r="B54" s="32"/>
      <c r="C54" s="34"/>
      <c r="D54" s="34"/>
      <c r="E54" s="34"/>
      <c r="F54" s="34"/>
      <c r="G54" s="34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201" t="s">
        <v>243</v>
      </c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35"/>
    </row>
    <row r="55" spans="2:38" x14ac:dyDescent="0.2">
      <c r="B55" s="44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6"/>
    </row>
    <row r="56" spans="2:38" x14ac:dyDescent="0.2"/>
    <row r="57" spans="2:38" hidden="1" x14ac:dyDescent="0.2">
      <c r="H57" s="200" t="str">
        <f>IF(H35&gt;34,+H58,+H63)</f>
        <v>A-2-6(0)</v>
      </c>
      <c r="I57" s="200"/>
      <c r="J57" s="200"/>
      <c r="K57" s="200"/>
      <c r="L57" s="200"/>
      <c r="M57" s="200" t="str">
        <f>IF(M35&gt;34,+M58,+M63)</f>
        <v>A-2-4(0)</v>
      </c>
      <c r="N57" s="200"/>
      <c r="O57" s="200"/>
      <c r="P57" s="200"/>
      <c r="Q57" s="200"/>
      <c r="R57" s="200" t="str">
        <f>IF(R35&gt;34,+R58,+R63)</f>
        <v>A-2-4(0)</v>
      </c>
      <c r="S57" s="200"/>
      <c r="T57" s="200"/>
      <c r="U57" s="200"/>
      <c r="V57" s="200"/>
      <c r="W57" s="200" t="str">
        <f>IF(W35&gt;34,+W58,+W63)</f>
        <v>A-1-a(0)</v>
      </c>
      <c r="X57" s="200"/>
      <c r="Y57" s="200"/>
      <c r="Z57" s="200"/>
      <c r="AA57" s="200"/>
      <c r="AB57" s="200" t="str">
        <f>IF(AB35&gt;34,+AB58,+AB63)</f>
        <v>A-1-a(0)</v>
      </c>
      <c r="AC57" s="200"/>
      <c r="AD57" s="200"/>
      <c r="AE57" s="200"/>
      <c r="AF57" s="200"/>
      <c r="AG57" s="200" t="str">
        <f>IF(AG35&gt;34,+AG58,+AG63)</f>
        <v>A-1-a(0)</v>
      </c>
      <c r="AH57" s="200"/>
      <c r="AI57" s="200"/>
      <c r="AJ57" s="200"/>
      <c r="AK57" s="200"/>
    </row>
    <row r="58" spans="2:38" hidden="1" x14ac:dyDescent="0.2">
      <c r="H58" s="179" t="str">
        <f>IF(H39&gt;40,IF(H41&gt;10,H59,"A-5("&amp;H62&amp;")"),H60)</f>
        <v>A-6(0)</v>
      </c>
      <c r="I58" s="179"/>
      <c r="J58" s="179"/>
      <c r="K58" s="179"/>
      <c r="L58" s="179"/>
      <c r="M58" s="179" t="str">
        <f>IF(M39&gt;40,IF(M41&gt;10,M59,"A-5("&amp;M62&amp;")"),M60)</f>
        <v>A-4(0)</v>
      </c>
      <c r="N58" s="179"/>
      <c r="O58" s="179"/>
      <c r="P58" s="179"/>
      <c r="Q58" s="179"/>
      <c r="R58" s="179" t="str">
        <f>IF(R39&gt;40,IF(R41&gt;10,R59,"A-5("&amp;R62&amp;")"),R60)</f>
        <v>A-4(0)</v>
      </c>
      <c r="S58" s="179"/>
      <c r="T58" s="179"/>
      <c r="U58" s="179"/>
      <c r="V58" s="179"/>
      <c r="W58" s="179" t="e">
        <f>IF(W39&gt;40,IF(W41&gt;10,W59,"A-5("&amp;W62&amp;")"),W60)</f>
        <v>#VALUE!</v>
      </c>
      <c r="X58" s="179"/>
      <c r="Y58" s="179"/>
      <c r="Z58" s="179"/>
      <c r="AA58" s="179"/>
      <c r="AB58" s="179" t="e">
        <f>IF(AB39&gt;40,IF(AB41&gt;10,AB59,"A-5("&amp;AB62&amp;")"),AB60)</f>
        <v>#VALUE!</v>
      </c>
      <c r="AC58" s="179"/>
      <c r="AD58" s="179"/>
      <c r="AE58" s="179"/>
      <c r="AF58" s="179"/>
      <c r="AG58" s="179" t="e">
        <f>IF(AG39&gt;40,IF(AG41&gt;10,AG59,"A-5("&amp;AG62&amp;")"),AG60)</f>
        <v>#VALUE!</v>
      </c>
      <c r="AH58" s="179"/>
      <c r="AI58" s="179"/>
      <c r="AJ58" s="179"/>
      <c r="AK58" s="179"/>
    </row>
    <row r="59" spans="2:38" hidden="1" x14ac:dyDescent="0.2">
      <c r="H59" s="179" t="str">
        <f>IF(H40&gt;(H39-30),"A-7-6("&amp;H62&amp;")","A-7-5("&amp;H62&amp;")")</f>
        <v>A-7-6(0)</v>
      </c>
      <c r="I59" s="179"/>
      <c r="J59" s="179"/>
      <c r="K59" s="179"/>
      <c r="L59" s="179"/>
      <c r="M59" s="179" t="str">
        <f>IF(M40&gt;(M39-30),"A-7-6("&amp;M62&amp;")","A-7-5("&amp;M62&amp;")")</f>
        <v>A-7-6(0)</v>
      </c>
      <c r="N59" s="179"/>
      <c r="O59" s="179"/>
      <c r="P59" s="179"/>
      <c r="Q59" s="179"/>
      <c r="R59" s="179" t="str">
        <f>IF(R40&gt;(R39-30),"A-7-6("&amp;R62&amp;")","A-7-5("&amp;R62&amp;")")</f>
        <v>A-7-6(0)</v>
      </c>
      <c r="S59" s="179"/>
      <c r="T59" s="179"/>
      <c r="U59" s="179"/>
      <c r="V59" s="179"/>
      <c r="W59" s="179" t="e">
        <f>IF(W40&gt;(W39-30),"A-7-6("&amp;W62&amp;")","A-7-5("&amp;W62&amp;")")</f>
        <v>#VALUE!</v>
      </c>
      <c r="X59" s="179"/>
      <c r="Y59" s="179"/>
      <c r="Z59" s="179"/>
      <c r="AA59" s="179"/>
      <c r="AB59" s="179" t="e">
        <f>IF(AB40&gt;(AB39-30),"A-7-6("&amp;AB62&amp;")","A-7-5("&amp;AB62&amp;")")</f>
        <v>#VALUE!</v>
      </c>
      <c r="AC59" s="179"/>
      <c r="AD59" s="179"/>
      <c r="AE59" s="179"/>
      <c r="AF59" s="179"/>
      <c r="AG59" s="179" t="e">
        <f>IF(AG40&gt;(AG39-30),"A-7-6("&amp;AG62&amp;")","A-7-5("&amp;AG62&amp;")")</f>
        <v>#VALUE!</v>
      </c>
      <c r="AH59" s="179"/>
      <c r="AI59" s="179"/>
      <c r="AJ59" s="179"/>
      <c r="AK59" s="179"/>
    </row>
    <row r="60" spans="2:38" hidden="1" x14ac:dyDescent="0.2">
      <c r="H60" s="179" t="str">
        <f>IF(H41&gt;10,"A-6("&amp;H62&amp;")","A-4("&amp;H62&amp;")")</f>
        <v>A-6(0)</v>
      </c>
      <c r="I60" s="179"/>
      <c r="J60" s="179"/>
      <c r="K60" s="179"/>
      <c r="L60" s="179"/>
      <c r="M60" s="179" t="str">
        <f>IF(M41&gt;10,"A-6("&amp;M62&amp;")","A-4("&amp;M62&amp;")")</f>
        <v>A-4(0)</v>
      </c>
      <c r="N60" s="179"/>
      <c r="O60" s="179"/>
      <c r="P60" s="179"/>
      <c r="Q60" s="179"/>
      <c r="R60" s="179" t="str">
        <f>IF(R41&gt;10,"A-6("&amp;R62&amp;")","A-4("&amp;R62&amp;")")</f>
        <v>A-4(0)</v>
      </c>
      <c r="S60" s="179"/>
      <c r="T60" s="179"/>
      <c r="U60" s="179"/>
      <c r="V60" s="179"/>
      <c r="W60" s="179" t="e">
        <f>IF(W41&gt;10,"A-6("&amp;W62&amp;")","A-4("&amp;W62&amp;")")</f>
        <v>#VALUE!</v>
      </c>
      <c r="X60" s="179"/>
      <c r="Y60" s="179"/>
      <c r="Z60" s="179"/>
      <c r="AA60" s="179"/>
      <c r="AB60" s="179" t="e">
        <f>IF(AB41&gt;10,"A-6("&amp;AB62&amp;")","A-4("&amp;AB62&amp;")")</f>
        <v>#VALUE!</v>
      </c>
      <c r="AC60" s="179"/>
      <c r="AD60" s="179"/>
      <c r="AE60" s="179"/>
      <c r="AF60" s="179"/>
      <c r="AG60" s="179" t="e">
        <f>IF(AG41&gt;10,"A-6("&amp;AG62&amp;")","A-4("&amp;AG62&amp;")")</f>
        <v>#VALUE!</v>
      </c>
      <c r="AH60" s="179"/>
      <c r="AI60" s="179"/>
      <c r="AJ60" s="179"/>
      <c r="AK60" s="179"/>
    </row>
    <row r="61" spans="2:38" hidden="1" x14ac:dyDescent="0.2">
      <c r="H61" s="179">
        <f>((H35-35)*(0.2+0.005*(H39-40))+(0.01*(H35-15)*(H41-10)))</f>
        <v>-4.9200000000000008</v>
      </c>
      <c r="I61" s="179"/>
      <c r="J61" s="179"/>
      <c r="K61" s="179"/>
      <c r="L61" s="179"/>
      <c r="M61" s="179">
        <f>((M35-35)*(0.2+0.005*(M39-40))+(0.01*(M35-15)*(M41-10)))</f>
        <v>-3.4750000000000001</v>
      </c>
      <c r="N61" s="179"/>
      <c r="O61" s="179"/>
      <c r="P61" s="179"/>
      <c r="Q61" s="179"/>
      <c r="R61" s="179">
        <f>((R35-35)*(0.2+0.005*(R39-40))+(0.01*(R35-15)*(R41-10)))</f>
        <v>-3.1775000000000002</v>
      </c>
      <c r="S61" s="179"/>
      <c r="T61" s="179"/>
      <c r="U61" s="179"/>
      <c r="V61" s="179"/>
      <c r="W61" s="179" t="e">
        <f>((W35-35)*(0.2+0.005*(W39-40))+(0.01*(W35-15)*(W41-10)))</f>
        <v>#VALUE!</v>
      </c>
      <c r="X61" s="179"/>
      <c r="Y61" s="179"/>
      <c r="Z61" s="179"/>
      <c r="AA61" s="179"/>
      <c r="AB61" s="179" t="e">
        <f>((AB35-35)*(0.2+0.005*(AB39-40))+(0.01*(AB35-15)*(AB41-10)))</f>
        <v>#VALUE!</v>
      </c>
      <c r="AC61" s="179"/>
      <c r="AD61" s="179"/>
      <c r="AE61" s="179"/>
      <c r="AF61" s="179"/>
      <c r="AG61" s="179" t="e">
        <f>((AG35-35)*(0.2+0.005*(AG39-40))+(0.01*(AG35-15)*(AG41-10)))</f>
        <v>#VALUE!</v>
      </c>
      <c r="AH61" s="179"/>
      <c r="AI61" s="179"/>
      <c r="AJ61" s="179"/>
      <c r="AK61" s="179"/>
    </row>
    <row r="62" spans="2:38" hidden="1" x14ac:dyDescent="0.2">
      <c r="H62" s="179">
        <f>IF(H61&gt;0,ROUND(H61,0),0)</f>
        <v>0</v>
      </c>
      <c r="I62" s="179"/>
      <c r="J62" s="179"/>
      <c r="K62" s="179"/>
      <c r="L62" s="179"/>
      <c r="M62" s="179">
        <f>IF(M61&gt;0,ROUND(M61,0),0)</f>
        <v>0</v>
      </c>
      <c r="N62" s="179"/>
      <c r="O62" s="179"/>
      <c r="P62" s="179"/>
      <c r="Q62" s="179"/>
      <c r="R62" s="179">
        <f>IF(R61&gt;0,ROUND(R61,0),0)</f>
        <v>0</v>
      </c>
      <c r="S62" s="179"/>
      <c r="T62" s="179"/>
      <c r="U62" s="179"/>
      <c r="V62" s="179"/>
      <c r="W62" s="179" t="e">
        <f>IF(W61&gt;0,ROUND(W61,0),0)</f>
        <v>#VALUE!</v>
      </c>
      <c r="X62" s="179"/>
      <c r="Y62" s="179"/>
      <c r="Z62" s="179"/>
      <c r="AA62" s="179"/>
      <c r="AB62" s="179" t="e">
        <f>IF(AB61&gt;0,ROUND(AB61,0),0)</f>
        <v>#VALUE!</v>
      </c>
      <c r="AC62" s="179"/>
      <c r="AD62" s="179"/>
      <c r="AE62" s="179"/>
      <c r="AF62" s="179"/>
      <c r="AG62" s="179" t="e">
        <f>IF(AG61&gt;0,ROUND(AG61,0),0)</f>
        <v>#VALUE!</v>
      </c>
      <c r="AH62" s="179"/>
      <c r="AI62" s="179"/>
      <c r="AJ62" s="179"/>
      <c r="AK62" s="179"/>
    </row>
    <row r="63" spans="2:38" hidden="1" x14ac:dyDescent="0.2">
      <c r="H63" s="179" t="str">
        <f>IF(H31&gt;50,H64,H65)</f>
        <v>A-2-6(0)</v>
      </c>
      <c r="I63" s="179"/>
      <c r="J63" s="179"/>
      <c r="K63" s="179"/>
      <c r="L63" s="179"/>
      <c r="M63" s="179" t="str">
        <f>IF(M31&gt;50,M64,M65)</f>
        <v>A-2-4(0)</v>
      </c>
      <c r="N63" s="179"/>
      <c r="O63" s="179"/>
      <c r="P63" s="179"/>
      <c r="Q63" s="179"/>
      <c r="R63" s="179" t="str">
        <f>IF(R31&gt;50,R64,R65)</f>
        <v>A-2-4(0)</v>
      </c>
      <c r="S63" s="179"/>
      <c r="T63" s="179"/>
      <c r="U63" s="179"/>
      <c r="V63" s="179"/>
      <c r="W63" s="179" t="str">
        <f>IF(W31&gt;50,W64,W65)</f>
        <v>A-1-a(0)</v>
      </c>
      <c r="X63" s="179"/>
      <c r="Y63" s="179"/>
      <c r="Z63" s="179"/>
      <c r="AA63" s="179"/>
      <c r="AB63" s="179" t="str">
        <f>IF(AB31&gt;50,AB64,AB65)</f>
        <v>A-1-a(0)</v>
      </c>
      <c r="AC63" s="179"/>
      <c r="AD63" s="179"/>
      <c r="AE63" s="179"/>
      <c r="AF63" s="179"/>
      <c r="AG63" s="179" t="str">
        <f>IF(AG31&gt;50,AG64,AG65)</f>
        <v>A-1-a(0)</v>
      </c>
      <c r="AH63" s="179"/>
      <c r="AI63" s="179"/>
      <c r="AJ63" s="179"/>
      <c r="AK63" s="179"/>
    </row>
    <row r="64" spans="2:38" hidden="1" x14ac:dyDescent="0.2">
      <c r="H64" s="179" t="str">
        <f>IF(H33&gt;50,H66,H67)</f>
        <v>A-2-6(0)</v>
      </c>
      <c r="I64" s="179"/>
      <c r="J64" s="179"/>
      <c r="K64" s="179"/>
      <c r="L64" s="179"/>
      <c r="M64" s="179" t="str">
        <f>IF(M33&gt;50,M66,M67)</f>
        <v>A-2-4(0)</v>
      </c>
      <c r="N64" s="179"/>
      <c r="O64" s="179"/>
      <c r="P64" s="179"/>
      <c r="Q64" s="179"/>
      <c r="R64" s="179" t="str">
        <f>IF(R33&gt;50,R66,R67)</f>
        <v>A-2-4(0)</v>
      </c>
      <c r="S64" s="179"/>
      <c r="T64" s="179"/>
      <c r="U64" s="179"/>
      <c r="V64" s="179"/>
      <c r="W64" s="179" t="e">
        <f>IF(W33&gt;50,W66,W67)</f>
        <v>#VALUE!</v>
      </c>
      <c r="X64" s="179"/>
      <c r="Y64" s="179"/>
      <c r="Z64" s="179"/>
      <c r="AA64" s="179"/>
      <c r="AB64" s="179" t="e">
        <f>IF(AB33&gt;50,AB66,AB67)</f>
        <v>#VALUE!</v>
      </c>
      <c r="AC64" s="179"/>
      <c r="AD64" s="179"/>
      <c r="AE64" s="179"/>
      <c r="AF64" s="179"/>
      <c r="AG64" s="179" t="e">
        <f>IF(AG33&gt;50,AG66,AG67)</f>
        <v>#VALUE!</v>
      </c>
      <c r="AH64" s="179"/>
      <c r="AI64" s="179"/>
      <c r="AJ64" s="179"/>
      <c r="AK64" s="179"/>
    </row>
    <row r="65" spans="8:37" hidden="1" x14ac:dyDescent="0.2">
      <c r="H65" s="179" t="str">
        <f>IF(H33&gt;50,H66,H68)</f>
        <v>A-1-a(0)</v>
      </c>
      <c r="I65" s="179"/>
      <c r="J65" s="179"/>
      <c r="K65" s="179"/>
      <c r="L65" s="179"/>
      <c r="M65" s="179" t="str">
        <f>IF(M33&gt;50,M66,M68)</f>
        <v>A-1-a(0)</v>
      </c>
      <c r="N65" s="179"/>
      <c r="O65" s="179"/>
      <c r="P65" s="179"/>
      <c r="Q65" s="179"/>
      <c r="R65" s="179" t="str">
        <f>IF(R33&gt;50,R66,R68)</f>
        <v>A-1-a(0)</v>
      </c>
      <c r="S65" s="179"/>
      <c r="T65" s="179"/>
      <c r="U65" s="179"/>
      <c r="V65" s="179"/>
      <c r="W65" s="179" t="str">
        <f>IF(W33&gt;50,W66,W68)</f>
        <v>A-1-a(0)</v>
      </c>
      <c r="X65" s="179"/>
      <c r="Y65" s="179"/>
      <c r="Z65" s="179"/>
      <c r="AA65" s="179"/>
      <c r="AB65" s="179" t="str">
        <f>IF(AB33&gt;50,AB66,AB68)</f>
        <v>A-1-a(0)</v>
      </c>
      <c r="AC65" s="179"/>
      <c r="AD65" s="179"/>
      <c r="AE65" s="179"/>
      <c r="AF65" s="179"/>
      <c r="AG65" s="179" t="str">
        <f>IF(AG33&gt;50,AG66,AG68)</f>
        <v>A-1-a(0)</v>
      </c>
      <c r="AH65" s="179"/>
      <c r="AI65" s="179"/>
      <c r="AJ65" s="179"/>
      <c r="AK65" s="179"/>
    </row>
    <row r="66" spans="8:37" hidden="1" x14ac:dyDescent="0.2">
      <c r="H66" s="179" t="str">
        <f>IF(H35&gt;10,H69,"A-3(Nonplastic)")</f>
        <v>A-3(Nonplastic)</v>
      </c>
      <c r="I66" s="179"/>
      <c r="J66" s="179"/>
      <c r="K66" s="179"/>
      <c r="L66" s="179"/>
      <c r="M66" s="179" t="str">
        <f>IF(M35&gt;10,M69,"A-3(Nonplastic)")</f>
        <v>A-3(Nonplastic)</v>
      </c>
      <c r="N66" s="179"/>
      <c r="O66" s="179"/>
      <c r="P66" s="179"/>
      <c r="Q66" s="179"/>
      <c r="R66" s="179" t="str">
        <f>IF(R35&gt;10,R69,"A-3(Nonplastic)")</f>
        <v>A-3(Nonplastic)</v>
      </c>
      <c r="S66" s="179"/>
      <c r="T66" s="179"/>
      <c r="U66" s="179"/>
      <c r="V66" s="179"/>
      <c r="W66" s="179" t="str">
        <f>IF(W35&gt;10,W69,"A-3(Nonplastic)")</f>
        <v>A-3(Nonplastic)</v>
      </c>
      <c r="X66" s="179"/>
      <c r="Y66" s="179"/>
      <c r="Z66" s="179"/>
      <c r="AA66" s="179"/>
      <c r="AB66" s="179" t="str">
        <f>IF(AB35&gt;10,AB69,"A-3(Nonplastic)")</f>
        <v>A-3(Nonplastic)</v>
      </c>
      <c r="AC66" s="179"/>
      <c r="AD66" s="179"/>
      <c r="AE66" s="179"/>
      <c r="AF66" s="179"/>
      <c r="AG66" s="179" t="str">
        <f>IF(AG35&gt;10,AG69,"A-3(Nonplastic)")</f>
        <v>A-3(Nonplastic)</v>
      </c>
      <c r="AH66" s="179"/>
      <c r="AI66" s="179"/>
      <c r="AJ66" s="179"/>
      <c r="AK66" s="179"/>
    </row>
    <row r="67" spans="8:37" hidden="1" x14ac:dyDescent="0.2">
      <c r="H67" s="179" t="str">
        <f>IF(H35&gt;10,"A-1-b(0)",H69)</f>
        <v>A-2-6(0)</v>
      </c>
      <c r="I67" s="179"/>
      <c r="J67" s="179"/>
      <c r="K67" s="179"/>
      <c r="L67" s="179"/>
      <c r="M67" s="179" t="str">
        <f>IF(M35&gt;10,"A-1-b(0)",M69)</f>
        <v>A-2-4(0)</v>
      </c>
      <c r="N67" s="179"/>
      <c r="O67" s="179"/>
      <c r="P67" s="179"/>
      <c r="Q67" s="179"/>
      <c r="R67" s="179" t="str">
        <f>IF(R35&gt;10,"A-1-b(0)",R69)</f>
        <v>A-2-4(0)</v>
      </c>
      <c r="S67" s="179"/>
      <c r="T67" s="179"/>
      <c r="U67" s="179"/>
      <c r="V67" s="179"/>
      <c r="W67" s="179" t="e">
        <f>IF(W35&gt;10,"A-1-b(0)",W69)</f>
        <v>#VALUE!</v>
      </c>
      <c r="X67" s="179"/>
      <c r="Y67" s="179"/>
      <c r="Z67" s="179"/>
      <c r="AA67" s="179"/>
      <c r="AB67" s="179" t="e">
        <f>IF(AB35&gt;10,"A-1-b(0)",AB69)</f>
        <v>#VALUE!</v>
      </c>
      <c r="AC67" s="179"/>
      <c r="AD67" s="179"/>
      <c r="AE67" s="179"/>
      <c r="AF67" s="179"/>
      <c r="AG67" s="179" t="e">
        <f>IF(AG35&gt;10,"A-1-b(0)",AG69)</f>
        <v>#VALUE!</v>
      </c>
      <c r="AH67" s="179"/>
      <c r="AI67" s="179"/>
      <c r="AJ67" s="179"/>
      <c r="AK67" s="179"/>
    </row>
    <row r="68" spans="8:37" hidden="1" x14ac:dyDescent="0.2">
      <c r="H68" s="179" t="str">
        <f>IF(H33&gt;30,H70,H71)</f>
        <v>A-1-a(0)</v>
      </c>
      <c r="I68" s="179"/>
      <c r="J68" s="179"/>
      <c r="K68" s="179"/>
      <c r="L68" s="179"/>
      <c r="M68" s="179" t="str">
        <f>IF(M33&gt;30,M70,M71)</f>
        <v>A-1-a(0)</v>
      </c>
      <c r="N68" s="179"/>
      <c r="O68" s="179"/>
      <c r="P68" s="179"/>
      <c r="Q68" s="179"/>
      <c r="R68" s="179" t="str">
        <f>IF(R33&gt;30,R70,R71)</f>
        <v>A-1-a(0)</v>
      </c>
      <c r="S68" s="179"/>
      <c r="T68" s="179"/>
      <c r="U68" s="179"/>
      <c r="V68" s="179"/>
      <c r="W68" s="179" t="str">
        <f>IF(W33&gt;30,W70,W71)</f>
        <v>A-1-a(0)</v>
      </c>
      <c r="X68" s="179"/>
      <c r="Y68" s="179"/>
      <c r="Z68" s="179"/>
      <c r="AA68" s="179"/>
      <c r="AB68" s="179" t="str">
        <f>IF(AB33&gt;30,AB70,AB71)</f>
        <v>A-1-a(0)</v>
      </c>
      <c r="AC68" s="179"/>
      <c r="AD68" s="179"/>
      <c r="AE68" s="179"/>
      <c r="AF68" s="179"/>
      <c r="AG68" s="179" t="str">
        <f>IF(AG33&gt;30,AG70,AG71)</f>
        <v>A-1-a(0)</v>
      </c>
      <c r="AH68" s="179"/>
      <c r="AI68" s="179"/>
      <c r="AJ68" s="179"/>
      <c r="AK68" s="179"/>
    </row>
    <row r="69" spans="8:37" hidden="1" x14ac:dyDescent="0.2">
      <c r="H69" s="179" t="str">
        <f>IF(H39&gt;40,IF(H41&gt;10,"A-2-7("&amp;H72&amp;")","A-2-5(0)"),IF(H41&gt;10,("A-2-6("&amp;H73&amp;")"),"A-2-4(0)"))</f>
        <v>A-2-6(0)</v>
      </c>
      <c r="I69" s="179"/>
      <c r="J69" s="179"/>
      <c r="K69" s="179"/>
      <c r="L69" s="179"/>
      <c r="M69" s="179" t="str">
        <f>IF(M39&gt;40,IF(M41&gt;10,"A-2-7("&amp;M72&amp;")","A-2-5(0)"),IF(M41&gt;10,("A-2-6("&amp;M73&amp;")"),"A-2-4(0)"))</f>
        <v>A-2-4(0)</v>
      </c>
      <c r="N69" s="179"/>
      <c r="O69" s="179"/>
      <c r="P69" s="179"/>
      <c r="Q69" s="179"/>
      <c r="R69" s="179" t="str">
        <f>IF(R39&gt;40,IF(R41&gt;10,"A-2-7("&amp;R72&amp;")","A-2-5(0)"),IF(R41&gt;10,("A-2-6("&amp;R73&amp;")"),"A-2-4(0)"))</f>
        <v>A-2-4(0)</v>
      </c>
      <c r="S69" s="179"/>
      <c r="T69" s="179"/>
      <c r="U69" s="179"/>
      <c r="V69" s="179"/>
      <c r="W69" s="179" t="e">
        <f>IF(W39&gt;40,IF(W41&gt;10,"A-2-7("&amp;W72&amp;")","A-2-5(0)"),IF(W41&gt;10,("A-2-6("&amp;W73&amp;")"),"A-2-4(0)"))</f>
        <v>#VALUE!</v>
      </c>
      <c r="X69" s="179"/>
      <c r="Y69" s="179"/>
      <c r="Z69" s="179"/>
      <c r="AA69" s="179"/>
      <c r="AB69" s="179" t="e">
        <f>IF(AB39&gt;40,IF(AB41&gt;10,"A-2-7("&amp;AB72&amp;")","A-2-5(0)"),IF(AB41&gt;10,("A-2-6("&amp;AB73&amp;")"),"A-2-4(0)"))</f>
        <v>#VALUE!</v>
      </c>
      <c r="AC69" s="179"/>
      <c r="AD69" s="179"/>
      <c r="AE69" s="179"/>
      <c r="AF69" s="179"/>
      <c r="AG69" s="179" t="e">
        <f>IF(AG39&gt;40,IF(AG41&gt;10,"A-2-7("&amp;AG72&amp;")","A-2-5(0)"),IF(AG41&gt;10,("A-2-6("&amp;AG73&amp;")"),"A-2-4(0)"))</f>
        <v>#VALUE!</v>
      </c>
      <c r="AH69" s="179"/>
      <c r="AI69" s="179"/>
      <c r="AJ69" s="179"/>
      <c r="AK69" s="179"/>
    </row>
    <row r="70" spans="8:37" hidden="1" x14ac:dyDescent="0.2">
      <c r="H70" s="179" t="str">
        <f>IF(H35&gt;25,H69,"A-1-b(0)")</f>
        <v>A-1-b(0)</v>
      </c>
      <c r="I70" s="179"/>
      <c r="J70" s="179"/>
      <c r="K70" s="179"/>
      <c r="L70" s="179"/>
      <c r="M70" s="179" t="str">
        <f>IF(M35&gt;25,M69,"A-1-b(0)")</f>
        <v>A-1-b(0)</v>
      </c>
      <c r="N70" s="179"/>
      <c r="O70" s="179"/>
      <c r="P70" s="179"/>
      <c r="Q70" s="179"/>
      <c r="R70" s="179" t="str">
        <f>IF(R35&gt;25,R69,"A-1-b(0)")</f>
        <v>A-1-b(0)</v>
      </c>
      <c r="S70" s="179"/>
      <c r="T70" s="179"/>
      <c r="U70" s="179"/>
      <c r="V70" s="179"/>
      <c r="W70" s="179" t="str">
        <f>IF(W35&gt;25,W69,"A-1-b(0)")</f>
        <v>A-1-b(0)</v>
      </c>
      <c r="X70" s="179"/>
      <c r="Y70" s="179"/>
      <c r="Z70" s="179"/>
      <c r="AA70" s="179"/>
      <c r="AB70" s="179" t="str">
        <f>IF(AB35&gt;25,AB69,"A-1-b(0)")</f>
        <v>A-1-b(0)</v>
      </c>
      <c r="AC70" s="179"/>
      <c r="AD70" s="179"/>
      <c r="AE70" s="179"/>
      <c r="AF70" s="179"/>
      <c r="AG70" s="179" t="str">
        <f>IF(AG35&gt;25,AG69,"A-1-b(0)")</f>
        <v>A-1-b(0)</v>
      </c>
      <c r="AH70" s="179"/>
      <c r="AI70" s="179"/>
      <c r="AJ70" s="179"/>
      <c r="AK70" s="179"/>
    </row>
    <row r="71" spans="8:37" hidden="1" x14ac:dyDescent="0.2">
      <c r="H71" s="179" t="str">
        <f>IF(H35&gt;15,H70,"A-1-a(0)")</f>
        <v>A-1-a(0)</v>
      </c>
      <c r="I71" s="179"/>
      <c r="J71" s="179"/>
      <c r="K71" s="179"/>
      <c r="L71" s="179"/>
      <c r="M71" s="179" t="str">
        <f>IF(M35&gt;15,M70,"A-1-a(0)")</f>
        <v>A-1-a(0)</v>
      </c>
      <c r="N71" s="179"/>
      <c r="O71" s="179"/>
      <c r="P71" s="179"/>
      <c r="Q71" s="179"/>
      <c r="R71" s="179" t="str">
        <f>IF(R35&gt;15,R70,"A-1-a(0)")</f>
        <v>A-1-a(0)</v>
      </c>
      <c r="S71" s="179"/>
      <c r="T71" s="179"/>
      <c r="U71" s="179"/>
      <c r="V71" s="179"/>
      <c r="W71" s="179" t="str">
        <f>IF(W35&gt;15,W70,"A-1-a(0)")</f>
        <v>A-1-a(0)</v>
      </c>
      <c r="X71" s="179"/>
      <c r="Y71" s="179"/>
      <c r="Z71" s="179"/>
      <c r="AA71" s="179"/>
      <c r="AB71" s="179" t="str">
        <f>IF(AB35&gt;15,AB70,"A-1-a(0)")</f>
        <v>A-1-a(0)</v>
      </c>
      <c r="AC71" s="179"/>
      <c r="AD71" s="179"/>
      <c r="AE71" s="179"/>
      <c r="AF71" s="179"/>
      <c r="AG71" s="179" t="str">
        <f>IF(AG35&gt;15,AG70,"A-1-a(0)")</f>
        <v>A-1-a(0)</v>
      </c>
      <c r="AH71" s="179"/>
      <c r="AI71" s="179"/>
      <c r="AJ71" s="179"/>
      <c r="AK71" s="179"/>
    </row>
    <row r="72" spans="8:37" hidden="1" x14ac:dyDescent="0.2">
      <c r="H72" s="210">
        <f>0.01*(H35-15)*(H41-10)</f>
        <v>-0.12</v>
      </c>
      <c r="I72" s="210"/>
      <c r="J72" s="210"/>
      <c r="K72" s="210"/>
      <c r="L72" s="210"/>
      <c r="M72" s="210">
        <f>0.01*(M35-15)*(M41-10)</f>
        <v>0.65</v>
      </c>
      <c r="N72" s="210"/>
      <c r="O72" s="210"/>
      <c r="P72" s="210"/>
      <c r="Q72" s="210"/>
      <c r="R72" s="210">
        <f>0.01*(R35-15)*(R41-10)</f>
        <v>0.67500000000000004</v>
      </c>
      <c r="S72" s="210"/>
      <c r="T72" s="210"/>
      <c r="U72" s="210"/>
      <c r="V72" s="210"/>
      <c r="W72" s="210" t="e">
        <f>0.01*(W35-15)*(W41-10)</f>
        <v>#VALUE!</v>
      </c>
      <c r="X72" s="210"/>
      <c r="Y72" s="210"/>
      <c r="Z72" s="210"/>
      <c r="AA72" s="210"/>
      <c r="AB72" s="210" t="e">
        <f>0.01*(AB35-15)*(AB41-10)</f>
        <v>#VALUE!</v>
      </c>
      <c r="AC72" s="210"/>
      <c r="AD72" s="210"/>
      <c r="AE72" s="210"/>
      <c r="AF72" s="210"/>
      <c r="AG72" s="210" t="e">
        <f>0.01*(AG35-15)*(AG41-10)</f>
        <v>#VALUE!</v>
      </c>
      <c r="AH72" s="210"/>
      <c r="AI72" s="210"/>
      <c r="AJ72" s="210"/>
      <c r="AK72" s="210"/>
    </row>
    <row r="73" spans="8:37" hidden="1" x14ac:dyDescent="0.2">
      <c r="H73" s="179">
        <f>IF(H72&gt;0,ROUND(H72,0),0)</f>
        <v>0</v>
      </c>
      <c r="I73" s="179"/>
      <c r="J73" s="179"/>
      <c r="K73" s="179"/>
      <c r="L73" s="179"/>
      <c r="M73" s="179">
        <f>IF(M72&gt;0,ROUND(M72,0),0)</f>
        <v>1</v>
      </c>
      <c r="N73" s="179"/>
      <c r="O73" s="179"/>
      <c r="P73" s="179"/>
      <c r="Q73" s="179"/>
      <c r="R73" s="179">
        <f>IF(R72&gt;0,ROUND(R72,0),0)</f>
        <v>1</v>
      </c>
      <c r="S73" s="179"/>
      <c r="T73" s="179"/>
      <c r="U73" s="179"/>
      <c r="V73" s="179"/>
      <c r="W73" s="179" t="e">
        <f>IF(W72&gt;0,ROUND(W72,0),0)</f>
        <v>#VALUE!</v>
      </c>
      <c r="X73" s="179"/>
      <c r="Y73" s="179"/>
      <c r="Z73" s="179"/>
      <c r="AA73" s="179"/>
      <c r="AB73" s="179" t="e">
        <f>IF(AB72&gt;0,ROUND(AB72,0),0)</f>
        <v>#VALUE!</v>
      </c>
      <c r="AC73" s="179"/>
      <c r="AD73" s="179"/>
      <c r="AE73" s="179"/>
      <c r="AF73" s="179"/>
      <c r="AG73" s="179" t="e">
        <f>IF(AG72&gt;0,ROUND(AG72,0),0)</f>
        <v>#VALUE!</v>
      </c>
      <c r="AH73" s="179"/>
      <c r="AI73" s="179"/>
      <c r="AJ73" s="179"/>
      <c r="AK73" s="179"/>
    </row>
  </sheetData>
  <sheetProtection algorithmName="SHA-512" hashValue="1wtYfZGa8SApzAUL6hJEuuE9RwSuppP9iYzRDE6d8xJwxUp7zwncY3wDqr2Y1EFj7FaeelEavr8B8AZeeFxqYA==" saltValue="mLbuyfFPErlrhq9QWYSbRw==" spinCount="100000" sheet="1" objects="1" scenarios="1"/>
  <mergeCells count="337">
    <mergeCell ref="AB73:AF73"/>
    <mergeCell ref="AG73:AK73"/>
    <mergeCell ref="H73:L73"/>
    <mergeCell ref="M73:Q73"/>
    <mergeCell ref="R73:V73"/>
    <mergeCell ref="W73:AA73"/>
    <mergeCell ref="H71:L71"/>
    <mergeCell ref="M71:Q71"/>
    <mergeCell ref="H72:L72"/>
    <mergeCell ref="M72:Q72"/>
    <mergeCell ref="R72:V72"/>
    <mergeCell ref="W72:AA72"/>
    <mergeCell ref="R71:V71"/>
    <mergeCell ref="W71:AA71"/>
    <mergeCell ref="AB70:AF70"/>
    <mergeCell ref="AG70:AK70"/>
    <mergeCell ref="AB72:AF72"/>
    <mergeCell ref="AG72:AK72"/>
    <mergeCell ref="H69:L69"/>
    <mergeCell ref="M69:Q69"/>
    <mergeCell ref="R69:V69"/>
    <mergeCell ref="W69:AA69"/>
    <mergeCell ref="AB71:AF71"/>
    <mergeCell ref="AG71:AK71"/>
    <mergeCell ref="H70:L70"/>
    <mergeCell ref="M70:Q70"/>
    <mergeCell ref="R70:V70"/>
    <mergeCell ref="W70:AA70"/>
    <mergeCell ref="AB69:AF69"/>
    <mergeCell ref="AG69:AK69"/>
    <mergeCell ref="AG65:AK65"/>
    <mergeCell ref="AB66:AF66"/>
    <mergeCell ref="AG66:AK66"/>
    <mergeCell ref="AB68:AF68"/>
    <mergeCell ref="AG68:AK68"/>
    <mergeCell ref="H65:L65"/>
    <mergeCell ref="M65:Q65"/>
    <mergeCell ref="R65:V65"/>
    <mergeCell ref="W65:AA65"/>
    <mergeCell ref="AB67:AF67"/>
    <mergeCell ref="AG67:AK67"/>
    <mergeCell ref="H66:L66"/>
    <mergeCell ref="M66:Q66"/>
    <mergeCell ref="R66:V66"/>
    <mergeCell ref="W66:AA66"/>
    <mergeCell ref="H67:L67"/>
    <mergeCell ref="M67:Q67"/>
    <mergeCell ref="H68:L68"/>
    <mergeCell ref="M68:Q68"/>
    <mergeCell ref="R68:V68"/>
    <mergeCell ref="W68:AA68"/>
    <mergeCell ref="R67:V67"/>
    <mergeCell ref="W67:AA67"/>
    <mergeCell ref="AB65:AF65"/>
    <mergeCell ref="H63:L63"/>
    <mergeCell ref="M63:Q63"/>
    <mergeCell ref="H64:L64"/>
    <mergeCell ref="M64:Q64"/>
    <mergeCell ref="R64:V64"/>
    <mergeCell ref="W64:AA64"/>
    <mergeCell ref="R63:V63"/>
    <mergeCell ref="W63:AA63"/>
    <mergeCell ref="W62:AA62"/>
    <mergeCell ref="AB61:AF61"/>
    <mergeCell ref="AG61:AK61"/>
    <mergeCell ref="AB62:AF62"/>
    <mergeCell ref="AG62:AK62"/>
    <mergeCell ref="AB64:AF64"/>
    <mergeCell ref="AG64:AK64"/>
    <mergeCell ref="AG46:AK46"/>
    <mergeCell ref="H61:L61"/>
    <mergeCell ref="M61:Q61"/>
    <mergeCell ref="R61:V61"/>
    <mergeCell ref="W61:AA61"/>
    <mergeCell ref="AB63:AF63"/>
    <mergeCell ref="AG63:AK63"/>
    <mergeCell ref="H62:L62"/>
    <mergeCell ref="M62:Q62"/>
    <mergeCell ref="R62:V62"/>
    <mergeCell ref="W57:AA57"/>
    <mergeCell ref="W47:AA47"/>
    <mergeCell ref="AB47:AF47"/>
    <mergeCell ref="H57:L57"/>
    <mergeCell ref="M57:Q57"/>
    <mergeCell ref="R57:V57"/>
    <mergeCell ref="R53:AK53"/>
    <mergeCell ref="H48:L48"/>
    <mergeCell ref="C43:G43"/>
    <mergeCell ref="M48:Q48"/>
    <mergeCell ref="R48:V48"/>
    <mergeCell ref="AB59:AF59"/>
    <mergeCell ref="AG59:AK59"/>
    <mergeCell ref="H58:L58"/>
    <mergeCell ref="M58:Q58"/>
    <mergeCell ref="R58:V58"/>
    <mergeCell ref="W58:AA58"/>
    <mergeCell ref="AB58:AF58"/>
    <mergeCell ref="H59:L59"/>
    <mergeCell ref="M59:Q59"/>
    <mergeCell ref="R59:V59"/>
    <mergeCell ref="W59:AA59"/>
    <mergeCell ref="C48:G48"/>
    <mergeCell ref="R51:AK51"/>
    <mergeCell ref="R52:AK52"/>
    <mergeCell ref="W48:AA48"/>
    <mergeCell ref="AB48:AF48"/>
    <mergeCell ref="AG48:AK48"/>
    <mergeCell ref="AB49:AF49"/>
    <mergeCell ref="AG49:AK49"/>
    <mergeCell ref="G52:P52"/>
    <mergeCell ref="R45:V45"/>
    <mergeCell ref="AG36:AK36"/>
    <mergeCell ref="AB37:AF37"/>
    <mergeCell ref="AB36:AF36"/>
    <mergeCell ref="AG58:AK58"/>
    <mergeCell ref="AG42:AK42"/>
    <mergeCell ref="AB57:AF57"/>
    <mergeCell ref="AG57:AK57"/>
    <mergeCell ref="R54:AK54"/>
    <mergeCell ref="W49:AA49"/>
    <mergeCell ref="AG41:AK41"/>
    <mergeCell ref="W37:AA37"/>
    <mergeCell ref="AB43:AF43"/>
    <mergeCell ref="AG37:AK37"/>
    <mergeCell ref="AG43:AK43"/>
    <mergeCell ref="AB42:AF42"/>
    <mergeCell ref="W42:AA42"/>
    <mergeCell ref="C38:AK38"/>
    <mergeCell ref="R40:V40"/>
    <mergeCell ref="C49:G49"/>
    <mergeCell ref="C45:G45"/>
    <mergeCell ref="H45:L45"/>
    <mergeCell ref="R39:V39"/>
    <mergeCell ref="W39:AA39"/>
    <mergeCell ref="C32:G32"/>
    <mergeCell ref="AB35:AF35"/>
    <mergeCell ref="AG35:AK35"/>
    <mergeCell ref="R36:V36"/>
    <mergeCell ref="R37:V37"/>
    <mergeCell ref="R29:V29"/>
    <mergeCell ref="R30:V30"/>
    <mergeCell ref="R31:V31"/>
    <mergeCell ref="R33:V33"/>
    <mergeCell ref="R32:V32"/>
    <mergeCell ref="R35:V35"/>
    <mergeCell ref="M31:Q31"/>
    <mergeCell ref="M33:Q33"/>
    <mergeCell ref="C3:AK3"/>
    <mergeCell ref="C4:AK4"/>
    <mergeCell ref="C5:AK5"/>
    <mergeCell ref="C6:AK6"/>
    <mergeCell ref="W46:AA46"/>
    <mergeCell ref="C14:E14"/>
    <mergeCell ref="C15:F15"/>
    <mergeCell ref="G15:S15"/>
    <mergeCell ref="C36:G36"/>
    <mergeCell ref="C37:G37"/>
    <mergeCell ref="C7:AK7"/>
    <mergeCell ref="C8:AK8"/>
    <mergeCell ref="C10:AK10"/>
    <mergeCell ref="C35:G35"/>
    <mergeCell ref="C12:I12"/>
    <mergeCell ref="C13:F13"/>
    <mergeCell ref="C23:G23"/>
    <mergeCell ref="C24:G24"/>
    <mergeCell ref="C27:G27"/>
    <mergeCell ref="C28:G28"/>
    <mergeCell ref="M34:Q34"/>
    <mergeCell ref="C30:G30"/>
    <mergeCell ref="C31:G31"/>
    <mergeCell ref="C33:G33"/>
    <mergeCell ref="M60:Q60"/>
    <mergeCell ref="R60:V60"/>
    <mergeCell ref="J53:Q53"/>
    <mergeCell ref="H47:L47"/>
    <mergeCell ref="M47:Q47"/>
    <mergeCell ref="R47:V47"/>
    <mergeCell ref="AB60:AF60"/>
    <mergeCell ref="AG60:AK60"/>
    <mergeCell ref="AG39:AK39"/>
    <mergeCell ref="W40:AA40"/>
    <mergeCell ref="AB40:AF40"/>
    <mergeCell ref="AG40:AK40"/>
    <mergeCell ref="AB39:AF39"/>
    <mergeCell ref="AG45:AK45"/>
    <mergeCell ref="AG47:AK47"/>
    <mergeCell ref="AB41:AF41"/>
    <mergeCell ref="W60:AA60"/>
    <mergeCell ref="H43:L43"/>
    <mergeCell ref="M42:Q42"/>
    <mergeCell ref="R42:V42"/>
    <mergeCell ref="H60:L60"/>
    <mergeCell ref="H49:L49"/>
    <mergeCell ref="M49:Q49"/>
    <mergeCell ref="R49:V49"/>
    <mergeCell ref="AG22:AK22"/>
    <mergeCell ref="AG23:AK23"/>
    <mergeCell ref="AG24:AK24"/>
    <mergeCell ref="C34:G34"/>
    <mergeCell ref="AG33:AK33"/>
    <mergeCell ref="AG34:AK34"/>
    <mergeCell ref="W33:AA33"/>
    <mergeCell ref="W34:AA34"/>
    <mergeCell ref="R34:V34"/>
    <mergeCell ref="AB31:AF31"/>
    <mergeCell ref="AG32:AK32"/>
    <mergeCell ref="AB32:AF32"/>
    <mergeCell ref="AG27:AK27"/>
    <mergeCell ref="AG28:AK28"/>
    <mergeCell ref="AG29:AK29"/>
    <mergeCell ref="AG30:AK30"/>
    <mergeCell ref="AB22:AF22"/>
    <mergeCell ref="AB23:AF23"/>
    <mergeCell ref="AB24:AF24"/>
    <mergeCell ref="AG31:AK31"/>
    <mergeCell ref="AB33:AF33"/>
    <mergeCell ref="AB34:AF34"/>
    <mergeCell ref="W24:AA24"/>
    <mergeCell ref="C29:G29"/>
    <mergeCell ref="W27:AA27"/>
    <mergeCell ref="W25:AA25"/>
    <mergeCell ref="W36:AA36"/>
    <mergeCell ref="W28:AA28"/>
    <mergeCell ref="W29:AA29"/>
    <mergeCell ref="W30:AA30"/>
    <mergeCell ref="W31:AA31"/>
    <mergeCell ref="W32:AA32"/>
    <mergeCell ref="W35:AA35"/>
    <mergeCell ref="R23:V23"/>
    <mergeCell ref="R24:V24"/>
    <mergeCell ref="R27:V27"/>
    <mergeCell ref="R28:V28"/>
    <mergeCell ref="M32:Q32"/>
    <mergeCell ref="H36:L36"/>
    <mergeCell ref="H37:L37"/>
    <mergeCell ref="M23:Q23"/>
    <mergeCell ref="M24:Q24"/>
    <mergeCell ref="M27:Q27"/>
    <mergeCell ref="M28:Q28"/>
    <mergeCell ref="M35:Q35"/>
    <mergeCell ref="M36:Q36"/>
    <mergeCell ref="M37:Q37"/>
    <mergeCell ref="M29:Q29"/>
    <mergeCell ref="H28:L28"/>
    <mergeCell ref="H29:L29"/>
    <mergeCell ref="H31:L31"/>
    <mergeCell ref="H33:L33"/>
    <mergeCell ref="H34:L34"/>
    <mergeCell ref="H35:L35"/>
    <mergeCell ref="H32:L32"/>
    <mergeCell ref="C22:G22"/>
    <mergeCell ref="H22:L22"/>
    <mergeCell ref="M22:Q22"/>
    <mergeCell ref="R22:V22"/>
    <mergeCell ref="H23:L23"/>
    <mergeCell ref="H24:L24"/>
    <mergeCell ref="U12:W12"/>
    <mergeCell ref="U14:Y14"/>
    <mergeCell ref="J12:S12"/>
    <mergeCell ref="G16:S16"/>
    <mergeCell ref="Y13:AK13"/>
    <mergeCell ref="X12:AD12"/>
    <mergeCell ref="AF12:AH12"/>
    <mergeCell ref="AI12:AK12"/>
    <mergeCell ref="Z14:AK14"/>
    <mergeCell ref="G13:S13"/>
    <mergeCell ref="U13:X13"/>
    <mergeCell ref="F14:S14"/>
    <mergeCell ref="Z15:AK15"/>
    <mergeCell ref="Z16:AK16"/>
    <mergeCell ref="U15:Y15"/>
    <mergeCell ref="U16:Y16"/>
    <mergeCell ref="C16:F16"/>
    <mergeCell ref="G17:S17"/>
    <mergeCell ref="I18:S18"/>
    <mergeCell ref="C20:AK20"/>
    <mergeCell ref="C21:G21"/>
    <mergeCell ref="H21:L21"/>
    <mergeCell ref="Y17:AK17"/>
    <mergeCell ref="M21:Q21"/>
    <mergeCell ref="R21:V21"/>
    <mergeCell ref="W21:AA21"/>
    <mergeCell ref="AB21:AF21"/>
    <mergeCell ref="Z18:AK18"/>
    <mergeCell ref="U17:X17"/>
    <mergeCell ref="U18:Y18"/>
    <mergeCell ref="C17:F17"/>
    <mergeCell ref="C18:H18"/>
    <mergeCell ref="AG21:AK21"/>
    <mergeCell ref="AG25:AK25"/>
    <mergeCell ref="W26:AA26"/>
    <mergeCell ref="AB26:AF26"/>
    <mergeCell ref="AG26:AK26"/>
    <mergeCell ref="W45:AA45"/>
    <mergeCell ref="AB45:AF45"/>
    <mergeCell ref="W22:AA22"/>
    <mergeCell ref="W23:AA23"/>
    <mergeCell ref="C26:G26"/>
    <mergeCell ref="H26:L26"/>
    <mergeCell ref="M26:Q26"/>
    <mergeCell ref="R26:V26"/>
    <mergeCell ref="C25:G25"/>
    <mergeCell ref="H25:L25"/>
    <mergeCell ref="H30:L30"/>
    <mergeCell ref="AB25:AF25"/>
    <mergeCell ref="M25:Q25"/>
    <mergeCell ref="R25:V25"/>
    <mergeCell ref="M30:Q30"/>
    <mergeCell ref="AB27:AF27"/>
    <mergeCell ref="AB28:AF28"/>
    <mergeCell ref="AB29:AF29"/>
    <mergeCell ref="AB30:AF30"/>
    <mergeCell ref="H27:L27"/>
    <mergeCell ref="M43:Q43"/>
    <mergeCell ref="R43:V43"/>
    <mergeCell ref="W41:AA41"/>
    <mergeCell ref="R41:V41"/>
    <mergeCell ref="C42:G42"/>
    <mergeCell ref="C47:G47"/>
    <mergeCell ref="C39:G39"/>
    <mergeCell ref="H39:L39"/>
    <mergeCell ref="M39:Q39"/>
    <mergeCell ref="C40:G40"/>
    <mergeCell ref="H40:L40"/>
    <mergeCell ref="M40:Q40"/>
    <mergeCell ref="C41:G41"/>
    <mergeCell ref="H41:L41"/>
    <mergeCell ref="M45:Q45"/>
    <mergeCell ref="H42:L42"/>
    <mergeCell ref="M41:Q41"/>
    <mergeCell ref="W43:AA43"/>
    <mergeCell ref="C46:G46"/>
    <mergeCell ref="H46:L46"/>
    <mergeCell ref="M46:Q46"/>
    <mergeCell ref="R46:V46"/>
    <mergeCell ref="C44:AK44"/>
    <mergeCell ref="AB46:AF46"/>
  </mergeCells>
  <phoneticPr fontId="0" type="noConversion"/>
  <dataValidations xWindow="444" yWindow="592" count="7">
    <dataValidation allowBlank="1" showInputMessage="1" showErrorMessage="1" promptTitle="Date Format" prompt="DD-MMM-YY" sqref="Z15:AK16" xr:uid="{00000000-0002-0000-0200-000000000000}"/>
    <dataValidation allowBlank="1" showInputMessage="1" showErrorMessage="1" promptTitle="Region" prompt="Automatic when county is selected" sqref="AI12:AK12" xr:uid="{00000000-0002-0000-0200-000001000000}"/>
    <dataValidation allowBlank="1" showInputMessage="1" showErrorMessage="1" promptTitle="Plasticity Index" prompt="PI = LL - PL" sqref="H41:AK41" xr:uid="{00000000-0002-0000-0200-000002000000}"/>
    <dataValidation allowBlank="1" showInputMessage="1" showErrorMessage="1" promptTitle="95% Proctor Density" prompt="Calculated from Proctor density input" sqref="H47:AK47" xr:uid="{00000000-0002-0000-0200-000003000000}"/>
    <dataValidation allowBlank="1" showInputMessage="1" showErrorMessage="1" promptTitle="Moisture Range" prompt="Calculated from optimum moisture input (3% above and below)" sqref="H48:AK49" xr:uid="{00000000-0002-0000-0200-000004000000}"/>
    <dataValidation allowBlank="1" showInputMessage="1" showErrorMessage="1" promptTitle="Group Classification" prompt="Determined from sieves #4, #10, #40, and #200; liquid limit, plastic limit, and plasticity index" sqref="H43:AK43" xr:uid="{00000000-0002-0000-0200-000005000000}"/>
    <dataValidation allowBlank="1" showInputMessage="1" showErrorMessage="1" promptTitle="Soil Type" prompt="Granular materials contain 35% or less passing the 0.075-mm sieve; silt-clay materials contain more than 35% passing the 0.075-mm sieve" sqref="H42:AK42" xr:uid="{00000000-0002-0000-0200-000006000000}"/>
  </dataValidations>
  <printOptions horizontalCentered="1"/>
  <pageMargins left="0.5" right="0.5" top="0.5" bottom="0.5" header="0.5" footer="0.5"/>
  <pageSetup scale="9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workbookViewId="0">
      <selection activeCell="B1" sqref="B1:G65536"/>
    </sheetView>
  </sheetViews>
  <sheetFormatPr defaultColWidth="13" defaultRowHeight="12.75" x14ac:dyDescent="0.2"/>
  <cols>
    <col min="1" max="1" width="9.140625" customWidth="1"/>
    <col min="2" max="2" width="3" hidden="1" customWidth="1"/>
    <col min="3" max="3" width="14.5703125" style="10" hidden="1" customWidth="1"/>
    <col min="4" max="4" width="6.7109375" hidden="1" customWidth="1"/>
    <col min="5" max="5" width="13.85546875" hidden="1" customWidth="1"/>
    <col min="6" max="6" width="14.5703125" hidden="1" customWidth="1"/>
    <col min="7" max="7" width="7.28515625" hidden="1" customWidth="1"/>
  </cols>
  <sheetData>
    <row r="2" spans="2:7" x14ac:dyDescent="0.2">
      <c r="B2" s="214" t="s">
        <v>35</v>
      </c>
      <c r="C2" s="214"/>
      <c r="D2" s="214"/>
      <c r="E2" s="214"/>
      <c r="F2" s="214"/>
      <c r="G2" s="1" t="s">
        <v>36</v>
      </c>
    </row>
    <row r="3" spans="2:7" x14ac:dyDescent="0.2">
      <c r="B3" s="1"/>
      <c r="C3" s="2" t="s">
        <v>5</v>
      </c>
      <c r="D3" s="1" t="s">
        <v>8</v>
      </c>
      <c r="E3" s="1" t="s">
        <v>37</v>
      </c>
      <c r="F3" s="1"/>
      <c r="G3" s="1">
        <v>96</v>
      </c>
    </row>
    <row r="4" spans="2:7" x14ac:dyDescent="0.2">
      <c r="B4" s="3">
        <v>1</v>
      </c>
      <c r="C4" s="4" t="s">
        <v>38</v>
      </c>
      <c r="D4" s="5" t="s">
        <v>39</v>
      </c>
      <c r="E4" s="5" t="s">
        <v>40</v>
      </c>
      <c r="F4" s="4" t="s">
        <v>38</v>
      </c>
    </row>
    <row r="5" spans="2:7" x14ac:dyDescent="0.2">
      <c r="B5" s="6">
        <v>2</v>
      </c>
      <c r="C5" s="7" t="s">
        <v>41</v>
      </c>
      <c r="D5" s="8" t="s">
        <v>42</v>
      </c>
      <c r="E5" s="8" t="s">
        <v>43</v>
      </c>
      <c r="F5" s="7" t="s">
        <v>41</v>
      </c>
    </row>
    <row r="6" spans="2:7" x14ac:dyDescent="0.2">
      <c r="B6" s="6">
        <v>3</v>
      </c>
      <c r="C6" s="7" t="s">
        <v>44</v>
      </c>
      <c r="D6" s="8" t="s">
        <v>45</v>
      </c>
      <c r="E6" s="8" t="s">
        <v>46</v>
      </c>
      <c r="F6" s="7" t="s">
        <v>44</v>
      </c>
    </row>
    <row r="7" spans="2:7" x14ac:dyDescent="0.2">
      <c r="B7" s="6">
        <v>4</v>
      </c>
      <c r="C7" s="7" t="s">
        <v>47</v>
      </c>
      <c r="D7" s="8" t="s">
        <v>48</v>
      </c>
      <c r="E7" s="8" t="s">
        <v>49</v>
      </c>
      <c r="F7" s="7" t="s">
        <v>47</v>
      </c>
    </row>
    <row r="8" spans="2:7" x14ac:dyDescent="0.2">
      <c r="B8" s="6">
        <v>5</v>
      </c>
      <c r="C8" s="7" t="s">
        <v>50</v>
      </c>
      <c r="D8" s="8" t="s">
        <v>39</v>
      </c>
      <c r="E8" s="8" t="s">
        <v>51</v>
      </c>
      <c r="F8" s="7" t="s">
        <v>50</v>
      </c>
    </row>
    <row r="9" spans="2:7" x14ac:dyDescent="0.2">
      <c r="B9" s="6">
        <v>6</v>
      </c>
      <c r="C9" s="7" t="s">
        <v>52</v>
      </c>
      <c r="D9" s="8" t="s">
        <v>48</v>
      </c>
      <c r="E9" s="8" t="s">
        <v>53</v>
      </c>
      <c r="F9" s="7" t="s">
        <v>52</v>
      </c>
    </row>
    <row r="10" spans="2:7" x14ac:dyDescent="0.2">
      <c r="B10" s="6">
        <v>7</v>
      </c>
      <c r="C10" s="7" t="s">
        <v>54</v>
      </c>
      <c r="D10" s="8" t="s">
        <v>39</v>
      </c>
      <c r="E10" s="8" t="s">
        <v>55</v>
      </c>
      <c r="F10" s="7" t="s">
        <v>54</v>
      </c>
    </row>
    <row r="11" spans="2:7" x14ac:dyDescent="0.2">
      <c r="B11" s="6">
        <v>8</v>
      </c>
      <c r="C11" s="7" t="s">
        <v>56</v>
      </c>
      <c r="D11" s="8" t="s">
        <v>48</v>
      </c>
      <c r="E11" s="8" t="s">
        <v>57</v>
      </c>
      <c r="F11" s="7" t="s">
        <v>56</v>
      </c>
    </row>
    <row r="12" spans="2:7" x14ac:dyDescent="0.2">
      <c r="B12" s="6">
        <v>9</v>
      </c>
      <c r="C12" s="7" t="s">
        <v>58</v>
      </c>
      <c r="D12" s="8" t="s">
        <v>45</v>
      </c>
      <c r="E12" s="8" t="s">
        <v>59</v>
      </c>
      <c r="F12" s="7" t="s">
        <v>58</v>
      </c>
    </row>
    <row r="13" spans="2:7" x14ac:dyDescent="0.2">
      <c r="B13" s="6">
        <v>10</v>
      </c>
      <c r="C13" s="7" t="s">
        <v>60</v>
      </c>
      <c r="D13" s="8" t="s">
        <v>39</v>
      </c>
      <c r="E13" s="8" t="s">
        <v>61</v>
      </c>
      <c r="F13" s="7" t="s">
        <v>60</v>
      </c>
    </row>
    <row r="14" spans="2:7" x14ac:dyDescent="0.2">
      <c r="B14" s="6">
        <v>11</v>
      </c>
      <c r="C14" s="7" t="s">
        <v>62</v>
      </c>
      <c r="D14" s="8" t="s">
        <v>42</v>
      </c>
      <c r="E14" s="8" t="s">
        <v>63</v>
      </c>
      <c r="F14" s="7" t="s">
        <v>62</v>
      </c>
    </row>
    <row r="15" spans="2:7" x14ac:dyDescent="0.2">
      <c r="B15" s="6">
        <v>12</v>
      </c>
      <c r="C15" s="7" t="s">
        <v>64</v>
      </c>
      <c r="D15" s="8" t="s">
        <v>45</v>
      </c>
      <c r="E15" s="8" t="s">
        <v>65</v>
      </c>
      <c r="F15" s="7" t="s">
        <v>64</v>
      </c>
    </row>
    <row r="16" spans="2:7" x14ac:dyDescent="0.2">
      <c r="B16" s="6">
        <v>13</v>
      </c>
      <c r="C16" s="7" t="s">
        <v>66</v>
      </c>
      <c r="D16" s="8" t="s">
        <v>39</v>
      </c>
      <c r="E16" s="8" t="s">
        <v>67</v>
      </c>
      <c r="F16" s="7" t="s">
        <v>66</v>
      </c>
    </row>
    <row r="17" spans="2:6" x14ac:dyDescent="0.2">
      <c r="B17" s="6">
        <v>14</v>
      </c>
      <c r="C17" s="7" t="s">
        <v>68</v>
      </c>
      <c r="D17" s="8" t="s">
        <v>48</v>
      </c>
      <c r="E17" s="8" t="s">
        <v>69</v>
      </c>
      <c r="F17" s="7" t="s">
        <v>68</v>
      </c>
    </row>
    <row r="18" spans="2:6" x14ac:dyDescent="0.2">
      <c r="B18" s="6">
        <v>15</v>
      </c>
      <c r="C18" s="7" t="s">
        <v>70</v>
      </c>
      <c r="D18" s="8" t="s">
        <v>39</v>
      </c>
      <c r="E18" s="8" t="s">
        <v>71</v>
      </c>
      <c r="F18" s="7" t="s">
        <v>70</v>
      </c>
    </row>
    <row r="19" spans="2:6" x14ac:dyDescent="0.2">
      <c r="B19" s="6">
        <v>16</v>
      </c>
      <c r="C19" s="7" t="s">
        <v>72</v>
      </c>
      <c r="D19" s="8" t="s">
        <v>48</v>
      </c>
      <c r="E19" s="8" t="s">
        <v>73</v>
      </c>
      <c r="F19" s="7" t="s">
        <v>72</v>
      </c>
    </row>
    <row r="20" spans="2:6" x14ac:dyDescent="0.2">
      <c r="B20" s="6">
        <v>17</v>
      </c>
      <c r="C20" s="7" t="s">
        <v>74</v>
      </c>
      <c r="D20" s="8" t="s">
        <v>45</v>
      </c>
      <c r="E20" s="8" t="s">
        <v>75</v>
      </c>
      <c r="F20" s="7" t="s">
        <v>74</v>
      </c>
    </row>
    <row r="21" spans="2:6" x14ac:dyDescent="0.2">
      <c r="B21" s="6">
        <v>18</v>
      </c>
      <c r="C21" s="7" t="s">
        <v>76</v>
      </c>
      <c r="D21" s="8" t="s">
        <v>48</v>
      </c>
      <c r="E21" s="8" t="s">
        <v>77</v>
      </c>
      <c r="F21" s="7" t="s">
        <v>76</v>
      </c>
    </row>
    <row r="22" spans="2:6" x14ac:dyDescent="0.2">
      <c r="B22" s="6">
        <v>19</v>
      </c>
      <c r="C22" s="7" t="s">
        <v>78</v>
      </c>
      <c r="D22" s="8" t="s">
        <v>42</v>
      </c>
      <c r="E22" s="8" t="s">
        <v>79</v>
      </c>
      <c r="F22" s="7" t="s">
        <v>78</v>
      </c>
    </row>
    <row r="23" spans="2:6" x14ac:dyDescent="0.2">
      <c r="B23" s="6">
        <v>20</v>
      </c>
      <c r="C23" s="7" t="s">
        <v>80</v>
      </c>
      <c r="D23" s="8" t="s">
        <v>45</v>
      </c>
      <c r="E23" s="8" t="s">
        <v>81</v>
      </c>
      <c r="F23" s="7" t="s">
        <v>80</v>
      </c>
    </row>
    <row r="24" spans="2:6" x14ac:dyDescent="0.2">
      <c r="B24" s="6">
        <v>21</v>
      </c>
      <c r="C24" s="7" t="s">
        <v>82</v>
      </c>
      <c r="D24" s="8" t="s">
        <v>48</v>
      </c>
      <c r="E24" s="8" t="s">
        <v>83</v>
      </c>
      <c r="F24" s="7" t="s">
        <v>82</v>
      </c>
    </row>
    <row r="25" spans="2:6" x14ac:dyDescent="0.2">
      <c r="B25" s="6">
        <v>22</v>
      </c>
      <c r="C25" s="7" t="s">
        <v>84</v>
      </c>
      <c r="D25" s="8" t="s">
        <v>42</v>
      </c>
      <c r="E25" s="8" t="s">
        <v>85</v>
      </c>
      <c r="F25" s="7" t="s">
        <v>84</v>
      </c>
    </row>
    <row r="26" spans="2:6" x14ac:dyDescent="0.2">
      <c r="B26" s="6">
        <v>23</v>
      </c>
      <c r="C26" s="7" t="s">
        <v>86</v>
      </c>
      <c r="D26" s="8" t="s">
        <v>45</v>
      </c>
      <c r="E26" s="8" t="s">
        <v>87</v>
      </c>
      <c r="F26" s="7" t="s">
        <v>86</v>
      </c>
    </row>
    <row r="27" spans="2:6" x14ac:dyDescent="0.2">
      <c r="B27" s="6">
        <v>24</v>
      </c>
      <c r="C27" s="7" t="s">
        <v>88</v>
      </c>
      <c r="D27" s="8" t="s">
        <v>45</v>
      </c>
      <c r="E27" s="8" t="s">
        <v>89</v>
      </c>
      <c r="F27" s="7" t="s">
        <v>88</v>
      </c>
    </row>
    <row r="28" spans="2:6" x14ac:dyDescent="0.2">
      <c r="B28" s="6">
        <v>25</v>
      </c>
      <c r="C28" s="7" t="s">
        <v>90</v>
      </c>
      <c r="D28" s="8" t="s">
        <v>48</v>
      </c>
      <c r="E28" s="8" t="s">
        <v>91</v>
      </c>
      <c r="F28" s="7" t="s">
        <v>90</v>
      </c>
    </row>
    <row r="29" spans="2:6" x14ac:dyDescent="0.2">
      <c r="B29" s="6">
        <v>26</v>
      </c>
      <c r="C29" s="7" t="s">
        <v>92</v>
      </c>
      <c r="D29" s="8" t="s">
        <v>48</v>
      </c>
      <c r="E29" s="8" t="s">
        <v>93</v>
      </c>
      <c r="F29" s="7" t="s">
        <v>92</v>
      </c>
    </row>
    <row r="30" spans="2:6" x14ac:dyDescent="0.2">
      <c r="B30" s="6">
        <v>27</v>
      </c>
      <c r="C30" s="7" t="s">
        <v>94</v>
      </c>
      <c r="D30" s="8" t="s">
        <v>45</v>
      </c>
      <c r="E30" s="8" t="s">
        <v>95</v>
      </c>
      <c r="F30" s="7" t="s">
        <v>94</v>
      </c>
    </row>
    <row r="31" spans="2:6" x14ac:dyDescent="0.2">
      <c r="B31" s="6">
        <v>28</v>
      </c>
      <c r="C31" s="7" t="s">
        <v>96</v>
      </c>
      <c r="D31" s="8" t="s">
        <v>42</v>
      </c>
      <c r="E31" s="8" t="s">
        <v>97</v>
      </c>
      <c r="F31" s="7" t="s">
        <v>96</v>
      </c>
    </row>
    <row r="32" spans="2:6" x14ac:dyDescent="0.2">
      <c r="B32" s="6">
        <v>29</v>
      </c>
      <c r="C32" s="7" t="s">
        <v>98</v>
      </c>
      <c r="D32" s="8" t="s">
        <v>39</v>
      </c>
      <c r="E32" s="8" t="s">
        <v>99</v>
      </c>
      <c r="F32" s="7" t="s">
        <v>98</v>
      </c>
    </row>
    <row r="33" spans="2:6" x14ac:dyDescent="0.2">
      <c r="B33" s="6">
        <v>30</v>
      </c>
      <c r="C33" s="7" t="s">
        <v>100</v>
      </c>
      <c r="D33" s="8" t="s">
        <v>39</v>
      </c>
      <c r="E33" s="8" t="s">
        <v>101</v>
      </c>
      <c r="F33" s="7" t="s">
        <v>100</v>
      </c>
    </row>
    <row r="34" spans="2:6" x14ac:dyDescent="0.2">
      <c r="B34" s="6">
        <v>31</v>
      </c>
      <c r="C34" s="7" t="s">
        <v>102</v>
      </c>
      <c r="D34" s="8" t="s">
        <v>48</v>
      </c>
      <c r="E34" s="8" t="s">
        <v>103</v>
      </c>
      <c r="F34" s="7" t="s">
        <v>102</v>
      </c>
    </row>
    <row r="35" spans="2:6" x14ac:dyDescent="0.2">
      <c r="B35" s="6">
        <v>32</v>
      </c>
      <c r="C35" s="7" t="s">
        <v>104</v>
      </c>
      <c r="D35" s="8" t="s">
        <v>39</v>
      </c>
      <c r="E35" s="8" t="s">
        <v>105</v>
      </c>
      <c r="F35" s="7" t="s">
        <v>104</v>
      </c>
    </row>
    <row r="36" spans="2:6" x14ac:dyDescent="0.2">
      <c r="B36" s="6">
        <v>33</v>
      </c>
      <c r="C36" s="7" t="s">
        <v>106</v>
      </c>
      <c r="D36" s="8" t="s">
        <v>48</v>
      </c>
      <c r="E36" s="8" t="s">
        <v>107</v>
      </c>
      <c r="F36" s="7" t="s">
        <v>106</v>
      </c>
    </row>
    <row r="37" spans="2:6" x14ac:dyDescent="0.2">
      <c r="B37" s="6">
        <v>34</v>
      </c>
      <c r="C37" s="7" t="s">
        <v>108</v>
      </c>
      <c r="D37" s="8" t="s">
        <v>39</v>
      </c>
      <c r="E37" s="8" t="s">
        <v>109</v>
      </c>
      <c r="F37" s="7" t="s">
        <v>108</v>
      </c>
    </row>
    <row r="38" spans="2:6" x14ac:dyDescent="0.2">
      <c r="B38" s="6">
        <v>35</v>
      </c>
      <c r="C38" s="7" t="s">
        <v>110</v>
      </c>
      <c r="D38" s="8" t="s">
        <v>45</v>
      </c>
      <c r="E38" s="8" t="s">
        <v>111</v>
      </c>
      <c r="F38" s="7" t="s">
        <v>110</v>
      </c>
    </row>
    <row r="39" spans="2:6" x14ac:dyDescent="0.2">
      <c r="B39" s="6">
        <v>36</v>
      </c>
      <c r="C39" s="7" t="s">
        <v>112</v>
      </c>
      <c r="D39" s="8" t="s">
        <v>45</v>
      </c>
      <c r="E39" s="8" t="s">
        <v>113</v>
      </c>
      <c r="F39" s="7" t="s">
        <v>112</v>
      </c>
    </row>
    <row r="40" spans="2:6" x14ac:dyDescent="0.2">
      <c r="B40" s="6">
        <v>37</v>
      </c>
      <c r="C40" s="7" t="s">
        <v>114</v>
      </c>
      <c r="D40" s="8" t="s">
        <v>39</v>
      </c>
      <c r="E40" s="8" t="s">
        <v>115</v>
      </c>
      <c r="F40" s="7" t="s">
        <v>114</v>
      </c>
    </row>
    <row r="41" spans="2:6" x14ac:dyDescent="0.2">
      <c r="B41" s="6">
        <v>38</v>
      </c>
      <c r="C41" s="7" t="s">
        <v>116</v>
      </c>
      <c r="D41" s="8" t="s">
        <v>45</v>
      </c>
      <c r="E41" s="8" t="s">
        <v>117</v>
      </c>
      <c r="F41" s="7" t="s">
        <v>116</v>
      </c>
    </row>
    <row r="42" spans="2:6" x14ac:dyDescent="0.2">
      <c r="B42" s="6">
        <v>39</v>
      </c>
      <c r="C42" s="7" t="s">
        <v>118</v>
      </c>
      <c r="D42" s="8" t="s">
        <v>45</v>
      </c>
      <c r="E42" s="8" t="s">
        <v>119</v>
      </c>
      <c r="F42" s="7" t="s">
        <v>118</v>
      </c>
    </row>
    <row r="43" spans="2:6" x14ac:dyDescent="0.2">
      <c r="B43" s="6">
        <v>40</v>
      </c>
      <c r="C43" s="7" t="s">
        <v>120</v>
      </c>
      <c r="D43" s="8" t="s">
        <v>45</v>
      </c>
      <c r="E43" s="8" t="s">
        <v>121</v>
      </c>
      <c r="F43" s="7" t="s">
        <v>120</v>
      </c>
    </row>
    <row r="44" spans="2:6" x14ac:dyDescent="0.2">
      <c r="B44" s="6">
        <v>41</v>
      </c>
      <c r="C44" s="7" t="s">
        <v>122</v>
      </c>
      <c r="D44" s="8" t="s">
        <v>42</v>
      </c>
      <c r="E44" s="8" t="s">
        <v>123</v>
      </c>
      <c r="F44" s="7" t="s">
        <v>122</v>
      </c>
    </row>
    <row r="45" spans="2:6" x14ac:dyDescent="0.2">
      <c r="B45" s="6">
        <v>42</v>
      </c>
      <c r="C45" s="7" t="s">
        <v>124</v>
      </c>
      <c r="D45" s="8" t="s">
        <v>42</v>
      </c>
      <c r="E45" s="8" t="s">
        <v>125</v>
      </c>
      <c r="F45" s="7" t="s">
        <v>124</v>
      </c>
    </row>
    <row r="46" spans="2:6" x14ac:dyDescent="0.2">
      <c r="B46" s="6">
        <v>43</v>
      </c>
      <c r="C46" s="7" t="s">
        <v>126</v>
      </c>
      <c r="D46" s="8" t="s">
        <v>42</v>
      </c>
      <c r="E46" s="8" t="s">
        <v>127</v>
      </c>
      <c r="F46" s="7" t="s">
        <v>126</v>
      </c>
    </row>
    <row r="47" spans="2:6" x14ac:dyDescent="0.2">
      <c r="B47" s="6">
        <v>44</v>
      </c>
      <c r="C47" s="7" t="s">
        <v>128</v>
      </c>
      <c r="D47" s="8" t="s">
        <v>48</v>
      </c>
      <c r="E47" s="8" t="s">
        <v>129</v>
      </c>
      <c r="F47" s="7" t="s">
        <v>128</v>
      </c>
    </row>
    <row r="48" spans="2:6" x14ac:dyDescent="0.2">
      <c r="B48" s="6">
        <v>45</v>
      </c>
      <c r="C48" s="7" t="s">
        <v>130</v>
      </c>
      <c r="D48" s="8" t="s">
        <v>39</v>
      </c>
      <c r="E48" s="8" t="s">
        <v>131</v>
      </c>
      <c r="F48" s="7" t="s">
        <v>130</v>
      </c>
    </row>
    <row r="49" spans="2:6" x14ac:dyDescent="0.2">
      <c r="B49" s="6">
        <v>46</v>
      </c>
      <c r="C49" s="7" t="s">
        <v>132</v>
      </c>
      <c r="D49" s="8" t="s">
        <v>39</v>
      </c>
      <c r="E49" s="8" t="s">
        <v>133</v>
      </c>
      <c r="F49" s="7" t="s">
        <v>132</v>
      </c>
    </row>
    <row r="50" spans="2:6" x14ac:dyDescent="0.2">
      <c r="B50" s="6">
        <v>47</v>
      </c>
      <c r="C50" s="7" t="s">
        <v>134</v>
      </c>
      <c r="D50" s="8" t="s">
        <v>39</v>
      </c>
      <c r="E50" s="8" t="s">
        <v>135</v>
      </c>
      <c r="F50" s="7" t="s">
        <v>134</v>
      </c>
    </row>
    <row r="51" spans="2:6" x14ac:dyDescent="0.2">
      <c r="B51" s="6">
        <v>48</v>
      </c>
      <c r="C51" s="7" t="s">
        <v>136</v>
      </c>
      <c r="D51" s="8" t="s">
        <v>45</v>
      </c>
      <c r="E51" s="8" t="s">
        <v>137</v>
      </c>
      <c r="F51" s="7" t="s">
        <v>136</v>
      </c>
    </row>
    <row r="52" spans="2:6" x14ac:dyDescent="0.2">
      <c r="B52" s="6">
        <v>49</v>
      </c>
      <c r="C52" s="7" t="s">
        <v>138</v>
      </c>
      <c r="D52" s="8" t="s">
        <v>45</v>
      </c>
      <c r="E52" s="8" t="s">
        <v>139</v>
      </c>
      <c r="F52" s="7" t="s">
        <v>138</v>
      </c>
    </row>
    <row r="53" spans="2:6" x14ac:dyDescent="0.2">
      <c r="B53" s="6">
        <v>50</v>
      </c>
      <c r="C53" s="7" t="s">
        <v>140</v>
      </c>
      <c r="D53" s="8" t="s">
        <v>42</v>
      </c>
      <c r="E53" s="8" t="s">
        <v>141</v>
      </c>
      <c r="F53" s="7" t="s">
        <v>140</v>
      </c>
    </row>
    <row r="54" spans="2:6" x14ac:dyDescent="0.2">
      <c r="B54" s="6">
        <v>51</v>
      </c>
      <c r="C54" s="7" t="s">
        <v>142</v>
      </c>
      <c r="D54" s="8" t="s">
        <v>42</v>
      </c>
      <c r="E54" s="8" t="s">
        <v>143</v>
      </c>
      <c r="F54" s="7" t="s">
        <v>142</v>
      </c>
    </row>
    <row r="55" spans="2:6" x14ac:dyDescent="0.2">
      <c r="B55" s="6">
        <v>52</v>
      </c>
      <c r="C55" s="7" t="s">
        <v>144</v>
      </c>
      <c r="D55" s="8" t="s">
        <v>42</v>
      </c>
      <c r="E55" s="8" t="s">
        <v>145</v>
      </c>
      <c r="F55" s="7" t="s">
        <v>144</v>
      </c>
    </row>
    <row r="56" spans="2:6" x14ac:dyDescent="0.2">
      <c r="B56" s="6">
        <v>53</v>
      </c>
      <c r="C56" s="7" t="s">
        <v>146</v>
      </c>
      <c r="D56" s="8" t="s">
        <v>39</v>
      </c>
      <c r="E56" s="8" t="s">
        <v>147</v>
      </c>
      <c r="F56" s="7" t="s">
        <v>146</v>
      </c>
    </row>
    <row r="57" spans="2:6" x14ac:dyDescent="0.2">
      <c r="B57" s="6">
        <v>54</v>
      </c>
      <c r="C57" s="7" t="s">
        <v>148</v>
      </c>
      <c r="D57" s="8" t="s">
        <v>42</v>
      </c>
      <c r="E57" s="8" t="s">
        <v>149</v>
      </c>
      <c r="F57" s="7" t="s">
        <v>148</v>
      </c>
    </row>
    <row r="58" spans="2:6" x14ac:dyDescent="0.2">
      <c r="B58" s="6">
        <v>55</v>
      </c>
      <c r="C58" s="7" t="s">
        <v>150</v>
      </c>
      <c r="D58" s="8" t="s">
        <v>45</v>
      </c>
      <c r="E58" s="8" t="s">
        <v>151</v>
      </c>
      <c r="F58" s="7" t="s">
        <v>150</v>
      </c>
    </row>
    <row r="59" spans="2:6" x14ac:dyDescent="0.2">
      <c r="B59" s="6">
        <v>56</v>
      </c>
      <c r="C59" s="7" t="s">
        <v>152</v>
      </c>
      <c r="D59" s="8" t="s">
        <v>48</v>
      </c>
      <c r="E59" s="8" t="s">
        <v>153</v>
      </c>
      <c r="F59" s="7" t="s">
        <v>152</v>
      </c>
    </row>
    <row r="60" spans="2:6" x14ac:dyDescent="0.2">
      <c r="B60" s="6">
        <v>57</v>
      </c>
      <c r="C60" s="7" t="s">
        <v>154</v>
      </c>
      <c r="D60" s="8" t="s">
        <v>42</v>
      </c>
      <c r="E60" s="8" t="s">
        <v>155</v>
      </c>
      <c r="F60" s="7" t="s">
        <v>154</v>
      </c>
    </row>
    <row r="61" spans="2:6" x14ac:dyDescent="0.2">
      <c r="B61" s="6">
        <v>58</v>
      </c>
      <c r="C61" s="7" t="s">
        <v>156</v>
      </c>
      <c r="D61" s="8" t="s">
        <v>42</v>
      </c>
      <c r="E61" s="8" t="s">
        <v>157</v>
      </c>
      <c r="F61" s="7" t="s">
        <v>156</v>
      </c>
    </row>
    <row r="62" spans="2:6" x14ac:dyDescent="0.2">
      <c r="B62" s="6">
        <v>59</v>
      </c>
      <c r="C62" s="7" t="s">
        <v>158</v>
      </c>
      <c r="D62" s="8" t="s">
        <v>48</v>
      </c>
      <c r="E62" s="8" t="s">
        <v>159</v>
      </c>
      <c r="F62" s="7" t="s">
        <v>158</v>
      </c>
    </row>
    <row r="63" spans="2:6" x14ac:dyDescent="0.2">
      <c r="B63" s="6">
        <v>60</v>
      </c>
      <c r="C63" s="7" t="s">
        <v>160</v>
      </c>
      <c r="D63" s="8" t="s">
        <v>45</v>
      </c>
      <c r="E63" s="8" t="s">
        <v>161</v>
      </c>
      <c r="F63" s="7" t="s">
        <v>160</v>
      </c>
    </row>
    <row r="64" spans="2:6" x14ac:dyDescent="0.2">
      <c r="B64" s="6">
        <v>61</v>
      </c>
      <c r="C64" s="7" t="s">
        <v>162</v>
      </c>
      <c r="D64" s="8" t="s">
        <v>48</v>
      </c>
      <c r="E64" s="8" t="s">
        <v>163</v>
      </c>
      <c r="F64" s="7" t="s">
        <v>162</v>
      </c>
    </row>
    <row r="65" spans="2:6" x14ac:dyDescent="0.2">
      <c r="B65" s="6">
        <v>62</v>
      </c>
      <c r="C65" s="7" t="s">
        <v>164</v>
      </c>
      <c r="D65" s="8" t="s">
        <v>39</v>
      </c>
      <c r="E65" s="8" t="s">
        <v>165</v>
      </c>
      <c r="F65" s="7" t="s">
        <v>164</v>
      </c>
    </row>
    <row r="66" spans="2:6" ht="25.5" x14ac:dyDescent="0.2">
      <c r="B66" s="6">
        <v>63</v>
      </c>
      <c r="C66" s="7" t="s">
        <v>166</v>
      </c>
      <c r="D66" s="8" t="s">
        <v>42</v>
      </c>
      <c r="E66" s="8" t="s">
        <v>167</v>
      </c>
      <c r="F66" s="7" t="s">
        <v>166</v>
      </c>
    </row>
    <row r="67" spans="2:6" x14ac:dyDescent="0.2">
      <c r="B67" s="6">
        <v>64</v>
      </c>
      <c r="C67" s="7" t="s">
        <v>168</v>
      </c>
      <c r="D67" s="8" t="s">
        <v>42</v>
      </c>
      <c r="E67" s="8" t="s">
        <v>169</v>
      </c>
      <c r="F67" s="7" t="s">
        <v>168</v>
      </c>
    </row>
    <row r="68" spans="2:6" x14ac:dyDescent="0.2">
      <c r="B68" s="6">
        <v>65</v>
      </c>
      <c r="C68" s="7" t="s">
        <v>170</v>
      </c>
      <c r="D68" s="8" t="s">
        <v>39</v>
      </c>
      <c r="E68" s="8" t="s">
        <v>171</v>
      </c>
      <c r="F68" s="7" t="s">
        <v>170</v>
      </c>
    </row>
    <row r="69" spans="2:6" x14ac:dyDescent="0.2">
      <c r="B69" s="6">
        <v>66</v>
      </c>
      <c r="C69" s="7" t="s">
        <v>172</v>
      </c>
      <c r="D69" s="8" t="s">
        <v>45</v>
      </c>
      <c r="E69" s="8" t="s">
        <v>173</v>
      </c>
      <c r="F69" s="7" t="s">
        <v>172</v>
      </c>
    </row>
    <row r="70" spans="2:6" x14ac:dyDescent="0.2">
      <c r="B70" s="6">
        <v>67</v>
      </c>
      <c r="C70" s="7" t="s">
        <v>174</v>
      </c>
      <c r="D70" s="8" t="s">
        <v>48</v>
      </c>
      <c r="E70" s="8" t="s">
        <v>175</v>
      </c>
      <c r="F70" s="7" t="s">
        <v>174</v>
      </c>
    </row>
    <row r="71" spans="2:6" x14ac:dyDescent="0.2">
      <c r="B71" s="6">
        <v>68</v>
      </c>
      <c r="C71" s="7" t="s">
        <v>176</v>
      </c>
      <c r="D71" s="8" t="s">
        <v>42</v>
      </c>
      <c r="E71" s="8" t="s">
        <v>177</v>
      </c>
      <c r="F71" s="7" t="s">
        <v>176</v>
      </c>
    </row>
    <row r="72" spans="2:6" x14ac:dyDescent="0.2">
      <c r="B72" s="6">
        <v>69</v>
      </c>
      <c r="C72" s="7" t="s">
        <v>178</v>
      </c>
      <c r="D72" s="8" t="s">
        <v>48</v>
      </c>
      <c r="E72" s="8" t="s">
        <v>179</v>
      </c>
      <c r="F72" s="7" t="s">
        <v>178</v>
      </c>
    </row>
    <row r="73" spans="2:6" x14ac:dyDescent="0.2">
      <c r="B73" s="6">
        <v>70</v>
      </c>
      <c r="C73" s="7" t="s">
        <v>180</v>
      </c>
      <c r="D73" s="8" t="s">
        <v>48</v>
      </c>
      <c r="E73" s="8" t="s">
        <v>181</v>
      </c>
      <c r="F73" s="7" t="s">
        <v>180</v>
      </c>
    </row>
    <row r="74" spans="2:6" x14ac:dyDescent="0.2">
      <c r="B74" s="6">
        <v>71</v>
      </c>
      <c r="C74" s="7" t="s">
        <v>182</v>
      </c>
      <c r="D74" s="8" t="s">
        <v>48</v>
      </c>
      <c r="E74" s="8" t="s">
        <v>183</v>
      </c>
      <c r="F74" s="7" t="s">
        <v>182</v>
      </c>
    </row>
    <row r="75" spans="2:6" x14ac:dyDescent="0.2">
      <c r="B75" s="6">
        <v>72</v>
      </c>
      <c r="C75" s="7" t="s">
        <v>184</v>
      </c>
      <c r="D75" s="8" t="s">
        <v>48</v>
      </c>
      <c r="E75" s="8" t="s">
        <v>185</v>
      </c>
      <c r="F75" s="7" t="s">
        <v>184</v>
      </c>
    </row>
    <row r="76" spans="2:6" x14ac:dyDescent="0.2">
      <c r="B76" s="6">
        <v>73</v>
      </c>
      <c r="C76" s="7" t="s">
        <v>186</v>
      </c>
      <c r="D76" s="8" t="s">
        <v>39</v>
      </c>
      <c r="E76" s="8" t="s">
        <v>187</v>
      </c>
      <c r="F76" s="7" t="s">
        <v>186</v>
      </c>
    </row>
    <row r="77" spans="2:6" x14ac:dyDescent="0.2">
      <c r="B77" s="6">
        <v>74</v>
      </c>
      <c r="C77" s="7" t="s">
        <v>188</v>
      </c>
      <c r="D77" s="8" t="s">
        <v>42</v>
      </c>
      <c r="E77" s="8" t="s">
        <v>189</v>
      </c>
      <c r="F77" s="7" t="s">
        <v>188</v>
      </c>
    </row>
    <row r="78" spans="2:6" x14ac:dyDescent="0.2">
      <c r="B78" s="6">
        <v>75</v>
      </c>
      <c r="C78" s="7" t="s">
        <v>190</v>
      </c>
      <c r="D78" s="8" t="s">
        <v>42</v>
      </c>
      <c r="E78" s="8" t="s">
        <v>191</v>
      </c>
      <c r="F78" s="7" t="s">
        <v>190</v>
      </c>
    </row>
    <row r="79" spans="2:6" x14ac:dyDescent="0.2">
      <c r="B79" s="6">
        <v>76</v>
      </c>
      <c r="C79" s="7" t="s">
        <v>192</v>
      </c>
      <c r="D79" s="8" t="s">
        <v>39</v>
      </c>
      <c r="E79" s="8" t="s">
        <v>193</v>
      </c>
      <c r="F79" s="7" t="s">
        <v>192</v>
      </c>
    </row>
    <row r="80" spans="2:6" x14ac:dyDescent="0.2">
      <c r="B80" s="6">
        <v>77</v>
      </c>
      <c r="C80" s="7" t="s">
        <v>194</v>
      </c>
      <c r="D80" s="8" t="s">
        <v>48</v>
      </c>
      <c r="E80" s="8" t="s">
        <v>195</v>
      </c>
      <c r="F80" s="7" t="s">
        <v>194</v>
      </c>
    </row>
    <row r="81" spans="2:6" x14ac:dyDescent="0.2">
      <c r="B81" s="6">
        <v>78</v>
      </c>
      <c r="C81" s="7" t="s">
        <v>196</v>
      </c>
      <c r="D81" s="8" t="s">
        <v>39</v>
      </c>
      <c r="E81" s="8" t="s">
        <v>197</v>
      </c>
      <c r="F81" s="7" t="s">
        <v>196</v>
      </c>
    </row>
    <row r="82" spans="2:6" x14ac:dyDescent="0.2">
      <c r="B82" s="6">
        <v>79</v>
      </c>
      <c r="C82" s="7" t="s">
        <v>198</v>
      </c>
      <c r="D82" s="8" t="s">
        <v>45</v>
      </c>
      <c r="E82" s="8" t="s">
        <v>199</v>
      </c>
      <c r="F82" s="7" t="s">
        <v>198</v>
      </c>
    </row>
    <row r="83" spans="2:6" x14ac:dyDescent="0.2">
      <c r="B83" s="6">
        <v>80</v>
      </c>
      <c r="C83" s="7" t="s">
        <v>200</v>
      </c>
      <c r="D83" s="8" t="s">
        <v>42</v>
      </c>
      <c r="E83" s="8" t="s">
        <v>201</v>
      </c>
      <c r="F83" s="7" t="s">
        <v>200</v>
      </c>
    </row>
    <row r="84" spans="2:6" x14ac:dyDescent="0.2">
      <c r="B84" s="6">
        <v>81</v>
      </c>
      <c r="C84" s="7" t="s">
        <v>202</v>
      </c>
      <c r="D84" s="8" t="s">
        <v>42</v>
      </c>
      <c r="E84" s="8" t="s">
        <v>203</v>
      </c>
      <c r="F84" s="7" t="s">
        <v>202</v>
      </c>
    </row>
    <row r="85" spans="2:6" x14ac:dyDescent="0.2">
      <c r="B85" s="6">
        <v>82</v>
      </c>
      <c r="C85" s="7" t="s">
        <v>204</v>
      </c>
      <c r="D85" s="8" t="s">
        <v>39</v>
      </c>
      <c r="E85" s="8" t="s">
        <v>205</v>
      </c>
      <c r="F85" s="7" t="s">
        <v>204</v>
      </c>
    </row>
    <row r="86" spans="2:6" x14ac:dyDescent="0.2">
      <c r="B86" s="6">
        <v>83</v>
      </c>
      <c r="C86" s="7" t="s">
        <v>206</v>
      </c>
      <c r="D86" s="8" t="s">
        <v>42</v>
      </c>
      <c r="E86" s="8" t="s">
        <v>207</v>
      </c>
      <c r="F86" s="7" t="s">
        <v>206</v>
      </c>
    </row>
    <row r="87" spans="2:6" x14ac:dyDescent="0.2">
      <c r="B87" s="6">
        <v>84</v>
      </c>
      <c r="C87" s="7" t="s">
        <v>208</v>
      </c>
      <c r="D87" s="8" t="s">
        <v>45</v>
      </c>
      <c r="E87" s="8" t="s">
        <v>209</v>
      </c>
      <c r="F87" s="7" t="s">
        <v>208</v>
      </c>
    </row>
    <row r="88" spans="2:6" x14ac:dyDescent="0.2">
      <c r="B88" s="6">
        <v>85</v>
      </c>
      <c r="C88" s="7" t="s">
        <v>210</v>
      </c>
      <c r="D88" s="8" t="s">
        <v>42</v>
      </c>
      <c r="E88" s="8" t="s">
        <v>211</v>
      </c>
      <c r="F88" s="7" t="s">
        <v>210</v>
      </c>
    </row>
    <row r="89" spans="2:6" x14ac:dyDescent="0.2">
      <c r="B89" s="6">
        <v>86</v>
      </c>
      <c r="C89" s="7" t="s">
        <v>212</v>
      </c>
      <c r="D89" s="8" t="s">
        <v>39</v>
      </c>
      <c r="E89" s="8" t="s">
        <v>213</v>
      </c>
      <c r="F89" s="7" t="s">
        <v>212</v>
      </c>
    </row>
    <row r="90" spans="2:6" x14ac:dyDescent="0.2">
      <c r="B90" s="6">
        <v>87</v>
      </c>
      <c r="C90" s="7" t="s">
        <v>214</v>
      </c>
      <c r="D90" s="8" t="s">
        <v>39</v>
      </c>
      <c r="E90" s="8" t="s">
        <v>215</v>
      </c>
      <c r="F90" s="7" t="s">
        <v>214</v>
      </c>
    </row>
    <row r="91" spans="2:6" x14ac:dyDescent="0.2">
      <c r="B91" s="6">
        <v>88</v>
      </c>
      <c r="C91" s="7" t="s">
        <v>216</v>
      </c>
      <c r="D91" s="8" t="s">
        <v>48</v>
      </c>
      <c r="E91" s="8" t="s">
        <v>217</v>
      </c>
      <c r="F91" s="7" t="s">
        <v>216</v>
      </c>
    </row>
    <row r="92" spans="2:6" x14ac:dyDescent="0.2">
      <c r="B92" s="6">
        <v>89</v>
      </c>
      <c r="C92" s="7" t="s">
        <v>218</v>
      </c>
      <c r="D92" s="8" t="s">
        <v>48</v>
      </c>
      <c r="E92" s="8" t="s">
        <v>219</v>
      </c>
      <c r="F92" s="7" t="s">
        <v>218</v>
      </c>
    </row>
    <row r="93" spans="2:6" x14ac:dyDescent="0.2">
      <c r="B93" s="6">
        <v>90</v>
      </c>
      <c r="C93" s="7" t="s">
        <v>220</v>
      </c>
      <c r="D93" s="8" t="s">
        <v>39</v>
      </c>
      <c r="E93" s="8" t="s">
        <v>221</v>
      </c>
      <c r="F93" s="7" t="s">
        <v>220</v>
      </c>
    </row>
    <row r="94" spans="2:6" x14ac:dyDescent="0.2">
      <c r="B94" s="6">
        <v>91</v>
      </c>
      <c r="C94" s="7" t="s">
        <v>222</v>
      </c>
      <c r="D94" s="8" t="s">
        <v>42</v>
      </c>
      <c r="E94" s="8" t="s">
        <v>223</v>
      </c>
      <c r="F94" s="7" t="s">
        <v>222</v>
      </c>
    </row>
    <row r="95" spans="2:6" x14ac:dyDescent="0.2">
      <c r="B95" s="6">
        <v>92</v>
      </c>
      <c r="C95" s="7" t="s">
        <v>224</v>
      </c>
      <c r="D95" s="8" t="s">
        <v>45</v>
      </c>
      <c r="E95" s="8" t="s">
        <v>225</v>
      </c>
      <c r="F95" s="7" t="s">
        <v>224</v>
      </c>
    </row>
    <row r="96" spans="2:6" x14ac:dyDescent="0.2">
      <c r="B96" s="6">
        <v>93</v>
      </c>
      <c r="C96" s="7" t="s">
        <v>226</v>
      </c>
      <c r="D96" s="8" t="s">
        <v>48</v>
      </c>
      <c r="E96" s="8" t="s">
        <v>227</v>
      </c>
      <c r="F96" s="7" t="s">
        <v>226</v>
      </c>
    </row>
    <row r="97" spans="2:6" x14ac:dyDescent="0.2">
      <c r="B97" s="6">
        <v>94</v>
      </c>
      <c r="C97" s="7" t="s">
        <v>228</v>
      </c>
      <c r="D97" s="8" t="s">
        <v>42</v>
      </c>
      <c r="E97" s="8" t="s">
        <v>229</v>
      </c>
      <c r="F97" s="7" t="s">
        <v>228</v>
      </c>
    </row>
    <row r="98" spans="2:6" x14ac:dyDescent="0.2">
      <c r="B98" s="6">
        <v>95</v>
      </c>
      <c r="C98" s="7" t="s">
        <v>230</v>
      </c>
      <c r="D98" s="8" t="s">
        <v>42</v>
      </c>
      <c r="E98" s="8" t="s">
        <v>231</v>
      </c>
      <c r="F98" s="7" t="s">
        <v>230</v>
      </c>
    </row>
    <row r="99" spans="2:6" x14ac:dyDescent="0.2">
      <c r="B99" s="6">
        <v>96</v>
      </c>
      <c r="C99" s="9" t="s">
        <v>232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DT-0332 (English)</vt:lpstr>
      <vt:lpstr>Example</vt:lpstr>
      <vt:lpstr> </vt:lpstr>
      <vt:lpstr>About!Print_Area</vt:lpstr>
      <vt:lpstr>'DT-0332 (English)'!Print_Area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DT-0332 (English)</dc:title>
  <dc:subject>Proctor Density Report</dc:subject>
  <dc:creator>Erin Brake</dc:creator>
  <cp:keywords>Forms; Electronic Forms; Materials; Tests</cp:keywords>
  <dc:description>Rev. 10-02</dc:description>
  <cp:lastModifiedBy>TDOT</cp:lastModifiedBy>
  <cp:lastPrinted>2002-10-21T20:50:36Z</cp:lastPrinted>
  <dcterms:created xsi:type="dcterms:W3CDTF">2001-08-15T20:06:00Z</dcterms:created>
  <dcterms:modified xsi:type="dcterms:W3CDTF">2021-01-08T17:02:16Z</dcterms:modified>
  <cp:category>Aggregate;Soil</cp:category>
</cp:coreProperties>
</file>