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270" yWindow="-90" windowWidth="12120" windowHeight="9120"/>
  </bookViews>
  <sheets>
    <sheet name="About" sheetId="6" r:id="rId1"/>
    <sheet name="DT-0283" sheetId="1" r:id="rId2"/>
    <sheet name="Example 1" sheetId="7" r:id="rId3"/>
    <sheet name="Tolerances I-Sxns (English)" sheetId="8" r:id="rId4"/>
    <sheet name="Tolerances I-Sxns (Metric)" sheetId="9" r:id="rId5"/>
    <sheet name="Tolerances Box-Sxns (English)" sheetId="10" r:id="rId6"/>
    <sheet name="Tolerances Box-Sxns (Metric)" sheetId="11" r:id="rId7"/>
    <sheet name=" " sheetId="2" state="hidden" r:id="rId8"/>
  </sheets>
  <definedNames>
    <definedName name="_xlnm.Print_Area" localSheetId="0">About!$A$11:$J$19</definedName>
    <definedName name="_xlnm.Print_Area" localSheetId="1">'DT-0283'!$C$3:$AK$49</definedName>
    <definedName name="_xlnm.Print_Area" localSheetId="2">'Example 1'!$C$3:$AK$49</definedName>
    <definedName name="totl" localSheetId="5">'Tolerances Box-Sxns (English)'!#REF!</definedName>
    <definedName name="totl" localSheetId="6">'Tolerances Box-Sxns (Metric)'!#REF!</definedName>
    <definedName name="totl" localSheetId="3">'Tolerances I-Sxns (English)'!$B$3</definedName>
    <definedName name="totl">'Tolerances I-Sxns (Metric)'!$B$3</definedName>
  </definedNames>
  <calcPr calcId="145621"/>
</workbook>
</file>

<file path=xl/calcChain.xml><?xml version="1.0" encoding="utf-8"?>
<calcChain xmlns="http://schemas.openxmlformats.org/spreadsheetml/2006/main">
  <c r="H41" i="7" l="1"/>
  <c r="H41" i="1"/>
  <c r="G4" i="2"/>
  <c r="AH13" i="1"/>
  <c r="AG41" i="7"/>
  <c r="AB41" i="7"/>
  <c r="W41" i="7"/>
  <c r="L32" i="7"/>
  <c r="AG28" i="7"/>
  <c r="AC28" i="7"/>
  <c r="AC31" i="7"/>
  <c r="X13" i="7"/>
  <c r="AQ6" i="7"/>
  <c r="AQ1" i="7"/>
  <c r="AQ4" i="7"/>
  <c r="L32" i="1"/>
  <c r="AQ1" i="1"/>
  <c r="AQ4" i="1"/>
  <c r="AQ5" i="1"/>
  <c r="L33" i="1"/>
  <c r="AC28" i="1"/>
  <c r="AC31" i="1"/>
  <c r="W41" i="1"/>
  <c r="AG28" i="1"/>
  <c r="AG41" i="1"/>
  <c r="AB41" i="1"/>
  <c r="X13" i="1"/>
  <c r="AH28" i="1"/>
  <c r="AH32" i="1"/>
  <c r="AC32" i="1"/>
  <c r="AQ6" i="1"/>
  <c r="AC27" i="1"/>
  <c r="AC32" i="7"/>
  <c r="AH32" i="7"/>
  <c r="AC27" i="7"/>
  <c r="AQ5" i="7"/>
  <c r="L33" i="7"/>
  <c r="AH28" i="7"/>
  <c r="AH13" i="7"/>
</calcChain>
</file>

<file path=xl/sharedStrings.xml><?xml version="1.0" encoding="utf-8"?>
<sst xmlns="http://schemas.openxmlformats.org/spreadsheetml/2006/main" count="705" uniqueCount="337">
  <si>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</si>
  <si>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</si>
  <si>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</si>
  <si>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</si>
  <si>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</si>
  <si>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</si>
  <si>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</si>
  <si>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</si>
  <si>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</si>
  <si>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Project Reference No.</t>
  </si>
  <si>
    <t>Location</t>
  </si>
  <si>
    <t>Type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</si>
  <si>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</si>
  <si>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</si>
  <si>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</si>
  <si>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</si>
  <si>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</si>
  <si>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</si>
  <si>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</si>
  <si>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</si>
  <si>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</si>
  <si>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</si>
  <si>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</si>
  <si>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</si>
  <si>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</si>
  <si>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</si>
  <si>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</si>
  <si>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</si>
  <si>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</si>
  <si>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</si>
  <si>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</si>
  <si>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</si>
  <si>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</si>
  <si>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</si>
  <si>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</si>
  <si>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</si>
  <si>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</si>
  <si>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</si>
  <si>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</si>
  <si>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</si>
  <si>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</si>
  <si>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</si>
  <si>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</si>
  <si>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</si>
  <si>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</si>
  <si>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</si>
  <si>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</si>
  <si>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</si>
  <si>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</si>
  <si>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</si>
  <si>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</si>
  <si>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</si>
  <si>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</si>
  <si>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</si>
  <si>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</si>
  <si>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</si>
  <si>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</si>
  <si>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</si>
  <si>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</si>
  <si>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</si>
  <si>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</si>
  <si>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</si>
  <si>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</si>
  <si>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</si>
  <si>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</si>
  <si>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</si>
  <si>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</si>
  <si>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</si>
  <si>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</si>
  <si>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</si>
  <si>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</si>
  <si>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</si>
  <si>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</si>
  <si>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</si>
  <si>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</si>
  <si>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</si>
  <si>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</si>
  <si>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</si>
  <si>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</si>
  <si>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</si>
  <si>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</si>
  <si>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</si>
  <si>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</si>
  <si>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</si>
  <si>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</si>
  <si>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</si>
  <si>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</si>
  <si>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</si>
  <si>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</si>
  <si>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</si>
  <si>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</si>
  <si>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</si>
  <si>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</si>
  <si>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</si>
  <si>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</si>
  <si>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</si>
  <si>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</si>
  <si>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</si>
  <si>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</si>
  <si>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</si>
  <si>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</si>
  <si>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</si>
  <si>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</si>
  <si>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</si>
  <si>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</si>
  <si>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</si>
  <si>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</si>
  <si>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</si>
  <si>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</si>
  <si>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</si>
  <si>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</si>
  <si>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</si>
  <si>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</si>
  <si>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</si>
  <si>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</si>
  <si>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</si>
  <si>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</si>
  <si>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</si>
  <si>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</si>
  <si>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</si>
  <si>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</si>
  <si>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</si>
  <si>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</si>
  <si>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</si>
  <si>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</si>
  <si>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</si>
  <si>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</si>
  <si>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</si>
  <si>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</si>
  <si>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</si>
  <si>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</si>
  <si>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</si>
  <si>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</si>
  <si>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</si>
  <si>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</si>
  <si>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</si>
  <si>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</si>
  <si>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</si>
  <si>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</si>
  <si>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</si>
  <si>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</si>
  <si>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</si>
  <si>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</si>
  <si>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</si>
  <si>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</si>
  <si>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</si>
  <si>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</si>
  <si>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</si>
  <si>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</si>
  <si>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</si>
  <si>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</si>
  <si>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</si>
  <si>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</si>
  <si>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</si>
  <si>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</si>
  <si>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</si>
  <si>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</si>
  <si>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</si>
  <si>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</si>
  <si>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</si>
  <si>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</si>
  <si>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</si>
  <si>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</si>
  <si>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</si>
  <si>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</si>
  <si>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</si>
  <si>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</si>
  <si>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</si>
  <si>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</si>
  <si>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</si>
  <si>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</si>
  <si>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</si>
  <si>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</si>
  <si>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</si>
  <si>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</si>
  <si>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</si>
  <si>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</si>
  <si>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</si>
  <si>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</si>
  <si>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</si>
  <si>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</si>
  <si>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</si>
  <si>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</si>
  <si>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</si>
  <si>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</si>
  <si>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</si>
  <si>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</si>
  <si>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</si>
  <si>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</si>
  <si>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</si>
  <si>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</si>
  <si>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</si>
  <si>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</si>
  <si>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</si>
  <si>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</si>
  <si>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</si>
  <si>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</si>
  <si>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</si>
  <si>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</si>
  <si>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</si>
  <si>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</si>
  <si>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</si>
  <si>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</si>
  <si>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</si>
  <si>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</si>
  <si>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</si>
  <si>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</si>
  <si>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</si>
  <si>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</si>
  <si>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DAILY REPORT OF PRESTRESSED CONCRETE PLANT INSPECTION</t>
  </si>
  <si>
    <t>Producer</t>
  </si>
  <si>
    <t>Contract No.</t>
  </si>
  <si>
    <t>Date</t>
  </si>
  <si>
    <t>Bridge Beam, Panel and Piling Information</t>
  </si>
  <si>
    <t>Length</t>
  </si>
  <si>
    <t>Number Made</t>
  </si>
  <si>
    <t>Steel Placement</t>
  </si>
  <si>
    <t>Voids Checked Location</t>
  </si>
  <si>
    <t>Box Beam</t>
  </si>
  <si>
    <t>Deck Panels</t>
  </si>
  <si>
    <t>Piling</t>
  </si>
  <si>
    <t>Concrete Information</t>
  </si>
  <si>
    <t>Calculations of Elongations and Pressures for Pre-Tensioned Cables</t>
  </si>
  <si>
    <t>Cylinder No.</t>
  </si>
  <si>
    <t>Date Made</t>
  </si>
  <si>
    <t>Date Tested</t>
  </si>
  <si>
    <t>Age at Test (days)</t>
  </si>
  <si>
    <t>Comp. Str. (psi)</t>
  </si>
  <si>
    <t>Signature</t>
  </si>
  <si>
    <t>Title</t>
  </si>
  <si>
    <t>Approved</t>
  </si>
  <si>
    <t>DOA 46</t>
  </si>
  <si>
    <t>97039-7418-11</t>
  </si>
  <si>
    <t>Concrete Supply Co.</t>
  </si>
  <si>
    <t>Nashville</t>
  </si>
  <si>
    <t>OK</t>
  </si>
  <si>
    <r>
      <t>Area of Strand (in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)</t>
    </r>
  </si>
  <si>
    <t>Modulus of Elasticity (psi)</t>
  </si>
  <si>
    <t>Final Tension Force (lbs)</t>
  </si>
  <si>
    <t>Initial Tension Force (lbs)</t>
  </si>
  <si>
    <t>cell range for County combo box</t>
  </si>
  <si>
    <t xml:space="preserve"> </t>
  </si>
  <si>
    <t>(Select)</t>
  </si>
  <si>
    <t>cell range for Piling combo box</t>
  </si>
  <si>
    <t>ASTM 250 - 14"</t>
  </si>
  <si>
    <t>ASTM 250 - 16"</t>
  </si>
  <si>
    <t>ASTM 250 - 18"</t>
  </si>
  <si>
    <t>ASTM 270 - 14"</t>
  </si>
  <si>
    <t>ASTM 270 - 16"</t>
  </si>
  <si>
    <t>ASTM 270 - 18"</t>
  </si>
  <si>
    <t>ASTM 250 LR - 14"</t>
  </si>
  <si>
    <t>ASTM 250 LR - 16"</t>
  </si>
  <si>
    <t>ASTM 250 LR - 18"</t>
  </si>
  <si>
    <t>ASTM 270 LR - 14"</t>
  </si>
  <si>
    <t>ASTM 270 LR - 16"</t>
  </si>
  <si>
    <t>ASTM 270 LR - 18"</t>
  </si>
  <si>
    <t>54" Bulb-Tee</t>
  </si>
  <si>
    <t>63" Bulb-Tee</t>
  </si>
  <si>
    <t>72" Bulb-Tee</t>
  </si>
  <si>
    <t>cell range for Beam combo box</t>
  </si>
  <si>
    <t>cell range for Box Beam combo box</t>
  </si>
  <si>
    <t>36" Box Beam</t>
  </si>
  <si>
    <t>48" Box Beam</t>
  </si>
  <si>
    <t>Type IM I-Beam</t>
  </si>
  <si>
    <t>Type IIM I-Beam</t>
  </si>
  <si>
    <t>Type IIIM I-Beam</t>
  </si>
  <si>
    <t>Type IVM I-Beam</t>
  </si>
  <si>
    <t>Reinforced Size 1</t>
  </si>
  <si>
    <t>Reinforced Size 2</t>
  </si>
  <si>
    <t>in.</t>
  </si>
  <si>
    <t>Temperature Difference</t>
  </si>
  <si>
    <t>5% Tolerance (+/-)</t>
  </si>
  <si>
    <t>"e" dead end slippage correction</t>
  </si>
  <si>
    <t>"e" Measured Elongation (in)</t>
  </si>
  <si>
    <t>"e" total Corrected Elongation (in)</t>
  </si>
  <si>
    <t>Calculated Final Tension Force For Total Corrected Elongation</t>
  </si>
  <si>
    <t>live end seating correction</t>
  </si>
  <si>
    <t>N/A</t>
  </si>
  <si>
    <t>temp corr. Force=</t>
  </si>
  <si>
    <t>temp corr. Elong.=</t>
  </si>
  <si>
    <t>live end seating force=</t>
  </si>
  <si>
    <t>temp corr. Factor.=</t>
  </si>
  <si>
    <t>1-1.1 (40'-11")</t>
  </si>
  <si>
    <t>1-1.2 (40'-11")</t>
  </si>
  <si>
    <t>17.5" to 17.75"</t>
  </si>
  <si>
    <t>2-2.1 (41'-6")</t>
  </si>
  <si>
    <t>2-2.2 (41'-6")</t>
  </si>
  <si>
    <t>From Mix Design No</t>
  </si>
  <si>
    <t>Design No.</t>
  </si>
  <si>
    <t>Design Strength</t>
  </si>
  <si>
    <t xml:space="preserve">28 Day Strength </t>
  </si>
  <si>
    <t>1A</t>
  </si>
  <si>
    <t xml:space="preserve"> Slump</t>
  </si>
  <si>
    <t>91/2'</t>
  </si>
  <si>
    <t>From Shop Drawing</t>
  </si>
  <si>
    <t>Release Strength</t>
  </si>
  <si>
    <t>Beam</t>
  </si>
  <si>
    <t>Test Data for Release Strength Concrete Specimens</t>
  </si>
  <si>
    <t>Initial Length of Strand in inches</t>
  </si>
  <si>
    <r>
      <t>Temperature @ time of Stressing (</t>
    </r>
    <r>
      <rPr>
        <vertAlign val="superscript"/>
        <sz val="8"/>
        <rFont val="Arial"/>
        <family val="2"/>
      </rPr>
      <t xml:space="preserve">o </t>
    </r>
    <r>
      <rPr>
        <sz val="8"/>
        <rFont val="Arial"/>
        <family val="2"/>
      </rPr>
      <t>F)</t>
    </r>
  </si>
  <si>
    <r>
      <t>Temperature of Concrete (</t>
    </r>
    <r>
      <rPr>
        <vertAlign val="superscript"/>
        <sz val="8"/>
        <rFont val="Arial"/>
        <family val="2"/>
      </rPr>
      <t xml:space="preserve">o </t>
    </r>
    <r>
      <rPr>
        <sz val="8"/>
        <rFont val="Arial"/>
        <family val="2"/>
      </rPr>
      <t>F)</t>
    </r>
  </si>
  <si>
    <r>
      <t>"e" Temp. Correction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 F)</t>
    </r>
  </si>
  <si>
    <t>Basic Calculated Elongation (in)</t>
  </si>
  <si>
    <t>CNX987</t>
  </si>
  <si>
    <t>W 6884 (2)</t>
  </si>
  <si>
    <t>Total Length in Feet</t>
  </si>
  <si>
    <t>I-Sections and Bulb-T Sections</t>
  </si>
  <si>
    <t>Nominal Depth</t>
  </si>
  <si>
    <t>± 1/2 inch</t>
  </si>
  <si>
    <t>Nominal Width</t>
  </si>
  <si>
    <t>Nominal Length</t>
  </si>
  <si>
    <t>Computed Elastic Shortening ± 1/2 inch</t>
  </si>
  <si>
    <t>Variation if Straightness</t>
  </si>
  <si>
    <t>1/4 inch X (Total Length in Feet)/10</t>
  </si>
  <si>
    <t>Variation in Camber</t>
  </si>
  <si>
    <t>Beams in any 1 span not more than:
1/8 inch X (Total Length in Feet)/10</t>
  </si>
  <si>
    <t>Location of Voids</t>
  </si>
  <si>
    <t>-------------</t>
  </si>
  <si>
    <t>Bearing</t>
  </si>
  <si>
    <t>Full Bearing - Full Width of Beam</t>
  </si>
  <si>
    <t>Tnedon Placement</t>
  </si>
  <si>
    <t>Reinforcing Steel Placement</t>
  </si>
  <si>
    <t>Reinforcing Steel Concrete Cover</t>
  </si>
  <si>
    <t>Reinforcing Steel Splice Lengths</t>
  </si>
  <si>
    <t>&lt; 1-1/2 inch</t>
  </si>
  <si>
    <t>Total Length in Meters</t>
  </si>
  <si>
    <t>± 13mm</t>
  </si>
  <si>
    <t>Computed Elastic Shortening ± 13mm</t>
  </si>
  <si>
    <t>6mm X (Total Length in Meters)/10</t>
  </si>
  <si>
    <t>Beams in any 1 span not more than:
3mm X (Total Length in Meters)/10</t>
  </si>
  <si>
    <t>&lt; 38mm</t>
  </si>
  <si>
    <t>Box Sections</t>
  </si>
  <si>
    <t>Length ± 1-1/2 inch
Wall Thickness ± 1/2 inch</t>
  </si>
  <si>
    <t>Full Bearing on at Least 2/3 of Width of Beam</t>
  </si>
  <si>
    <t>Length ± 38mm
Wall Thickness ± 13mm</t>
  </si>
  <si>
    <t>Avg. Comp. Str.,  3 Cylinders (psi)</t>
  </si>
  <si>
    <t>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</si>
</sst>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(0\);_(0\);\ &quot;&quot;;_(@_)"/>
    <numFmt numFmtId="165" formatCode="dd\-mmm\-yy"/>
    <numFmt numFmtId="166" formatCode="_(0_);_(0\);&quot;&quot;;_(@_)"/>
    <numFmt numFmtId="175" formatCode="#\ ?/8"/>
    <numFmt numFmtId="179" formatCode="#\-?/8"/>
    <numFmt numFmtId="180" formatCode="\f\f\f\-\i\i"/>
    <numFmt numFmtId="184" formatCode="0.000"/>
    <numFmt numFmtId="186" formatCode="#,##0.000"/>
    <numFmt numFmtId="188" formatCode="m/d/yy;@"/>
    <numFmt numFmtId="189" formatCode="0;[Red]0"/>
  </numFmts>
  <fonts count="16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theme="4" tint="-0.49998474074526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257">
    <xf numFmtId="0" fontId="0" fillId="0" borderId="0" xfId="0"/>
    <xf numFmtId="0" fontId="0" fillId="2" borderId="1" xfId="0" applyFill="1" applyBorder="1"/>
    <xf numFmtId="0" fontId="6" fillId="2" borderId="1" xfId="0" applyFont="1" applyFill="1" applyBorder="1"/>
    <xf numFmtId="0" fontId="0" fillId="0" borderId="2" xfId="0" applyBorder="1"/>
    <xf numFmtId="0" fontId="8" fillId="0" borderId="2" xfId="1" applyFont="1" applyFill="1" applyBorder="1" applyAlignment="1">
      <alignment horizontal="left" wrapText="1"/>
    </xf>
    <xf numFmtId="0" fontId="10" fillId="0" borderId="2" xfId="1" applyFont="1" applyFill="1" applyBorder="1" applyAlignment="1">
      <alignment horizontal="left" wrapText="1"/>
    </xf>
    <xf numFmtId="0" fontId="0" fillId="0" borderId="1" xfId="0" applyBorder="1"/>
    <xf numFmtId="0" fontId="8" fillId="0" borderId="1" xfId="1" applyFont="1" applyFill="1" applyBorder="1" applyAlignment="1">
      <alignment horizontal="left" wrapText="1"/>
    </xf>
    <xf numFmtId="0" fontId="10" fillId="0" borderId="1" xfId="1" applyFont="1" applyFill="1" applyBorder="1" applyAlignment="1">
      <alignment horizontal="left" wrapText="1"/>
    </xf>
    <xf numFmtId="0" fontId="6" fillId="0" borderId="1" xfId="0" applyFont="1" applyBorder="1"/>
    <xf numFmtId="0" fontId="6" fillId="0" borderId="0" xfId="0" applyFont="1"/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" fillId="0" borderId="7" xfId="0" applyFont="1" applyFill="1" applyBorder="1" applyProtection="1">
      <protection hidden="1"/>
    </xf>
    <xf numFmtId="0" fontId="4" fillId="0" borderId="6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4" fillId="3" borderId="0" xfId="0" applyFont="1" applyFill="1" applyAlignment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8" xfId="0" applyFill="1" applyBorder="1" applyAlignment="1" applyProtection="1">
      <alignment horizontal="left"/>
      <protection hidden="1"/>
    </xf>
    <xf numFmtId="165" fontId="0" fillId="0" borderId="8" xfId="0" applyNumberFormat="1" applyFill="1" applyBorder="1" applyAlignment="1" applyProtection="1">
      <alignment horizontal="left" indent="2"/>
      <protection hidden="1"/>
    </xf>
    <xf numFmtId="0" fontId="0" fillId="0" borderId="8" xfId="0" applyFill="1" applyBorder="1" applyAlignment="1" applyProtection="1">
      <alignment horizontal="left" indent="2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11" fillId="0" borderId="9" xfId="0" applyFont="1" applyBorder="1" applyAlignment="1" applyProtection="1">
      <alignment horizontal="center"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11" fillId="0" borderId="0" xfId="0" applyFont="1" applyFill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10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0" fillId="0" borderId="11" xfId="0" applyFill="1" applyBorder="1" applyProtection="1">
      <protection hidden="1"/>
    </xf>
    <xf numFmtId="0" fontId="6" fillId="0" borderId="0" xfId="0" applyFont="1" applyFill="1" applyBorder="1"/>
    <xf numFmtId="180" fontId="1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Alignment="1" applyProtection="1">
      <alignment horizontal="right"/>
      <protection hidden="1"/>
    </xf>
    <xf numFmtId="0" fontId="0" fillId="0" borderId="0" xfId="0" applyFill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Fill="1" applyProtection="1">
      <protection hidden="1"/>
    </xf>
    <xf numFmtId="0" fontId="0" fillId="3" borderId="0" xfId="0" applyFill="1" applyAlignment="1" applyProtection="1">
      <alignment horizontal="left"/>
      <protection hidden="1"/>
    </xf>
    <xf numFmtId="0" fontId="1" fillId="3" borderId="0" xfId="0" applyFont="1" applyFill="1" applyAlignment="1" applyProtection="1">
      <alignment horizontal="left"/>
      <protection hidden="1"/>
    </xf>
    <xf numFmtId="0" fontId="4" fillId="3" borderId="0" xfId="0" applyFont="1" applyFill="1" applyAlignment="1" applyProtection="1">
      <alignment horizontal="left"/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left" vertical="center"/>
      <protection hidden="1"/>
    </xf>
    <xf numFmtId="175" fontId="11" fillId="3" borderId="0" xfId="0" applyNumberFormat="1" applyFont="1" applyFill="1" applyAlignment="1" applyProtection="1">
      <alignment horizontal="left" vertical="center"/>
      <protection hidden="1"/>
    </xf>
    <xf numFmtId="0" fontId="0" fillId="3" borderId="0" xfId="0" applyFill="1" applyBorder="1" applyAlignment="1" applyProtection="1">
      <alignment horizontal="left" vertical="center"/>
      <protection hidden="1"/>
    </xf>
    <xf numFmtId="0" fontId="0" fillId="3" borderId="0" xfId="0" applyFill="1" applyAlignment="1" applyProtection="1">
      <alignment horizontal="center"/>
      <protection hidden="1"/>
    </xf>
    <xf numFmtId="0" fontId="13" fillId="3" borderId="0" xfId="0" applyFont="1" applyFill="1" applyAlignment="1" applyProtection="1">
      <alignment horizontal="left"/>
      <protection hidden="1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Alignment="1">
      <alignment horizontal="right"/>
    </xf>
    <xf numFmtId="0" fontId="14" fillId="0" borderId="0" xfId="0" applyFont="1" applyAlignment="1">
      <alignment horizontal="center"/>
    </xf>
    <xf numFmtId="0" fontId="1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/>
    </xf>
    <xf numFmtId="0" fontId="0" fillId="2" borderId="1" xfId="0" applyFill="1" applyBorder="1" applyProtection="1">
      <protection locked="0"/>
    </xf>
    <xf numFmtId="1" fontId="11" fillId="0" borderId="16" xfId="0" applyNumberFormat="1" applyFont="1" applyFill="1" applyBorder="1" applyAlignment="1" applyProtection="1">
      <alignment horizontal="center" vertical="center"/>
      <protection hidden="1"/>
    </xf>
    <xf numFmtId="1" fontId="11" fillId="0" borderId="17" xfId="0" applyNumberFormat="1" applyFont="1" applyFill="1" applyBorder="1" applyAlignment="1" applyProtection="1">
      <alignment horizontal="center" vertical="center"/>
      <protection hidden="1"/>
    </xf>
    <xf numFmtId="1" fontId="11" fillId="0" borderId="18" xfId="0" applyNumberFormat="1" applyFont="1" applyFill="1" applyBorder="1" applyAlignment="1" applyProtection="1">
      <alignment horizontal="center" vertical="center"/>
      <protection hidden="1"/>
    </xf>
    <xf numFmtId="0" fontId="11" fillId="7" borderId="28" xfId="0" applyFont="1" applyFill="1" applyBorder="1" applyAlignment="1" applyProtection="1">
      <alignment horizontal="left" vertical="center"/>
      <protection hidden="1"/>
    </xf>
    <xf numFmtId="0" fontId="11" fillId="7" borderId="14" xfId="0" applyFont="1" applyFill="1" applyBorder="1" applyAlignment="1" applyProtection="1">
      <alignment horizontal="left" vertical="center"/>
      <protection hidden="1"/>
    </xf>
    <xf numFmtId="0" fontId="0" fillId="0" borderId="0" xfId="0" applyFill="1" applyAlignment="1" applyProtection="1">
      <alignment horizontal="right"/>
      <protection hidden="1"/>
    </xf>
    <xf numFmtId="0" fontId="11" fillId="0" borderId="45" xfId="0" applyFont="1" applyFill="1" applyBorder="1" applyAlignment="1" applyProtection="1">
      <alignment horizontal="center" vertical="center"/>
      <protection hidden="1"/>
    </xf>
    <xf numFmtId="0" fontId="11" fillId="0" borderId="46" xfId="0" applyFont="1" applyFill="1" applyBorder="1" applyAlignment="1" applyProtection="1">
      <alignment horizontal="center" vertical="center"/>
      <protection hidden="1"/>
    </xf>
    <xf numFmtId="0" fontId="11" fillId="0" borderId="33" xfId="0" applyFont="1" applyFill="1" applyBorder="1" applyAlignment="1" applyProtection="1">
      <alignment horizontal="center" vertical="center"/>
      <protection hidden="1"/>
    </xf>
    <xf numFmtId="0" fontId="11" fillId="0" borderId="31" xfId="0" applyFont="1" applyFill="1" applyBorder="1" applyAlignment="1" applyProtection="1">
      <alignment horizontal="center" vertical="center"/>
      <protection hidden="1"/>
    </xf>
    <xf numFmtId="0" fontId="0" fillId="0" borderId="23" xfId="0" applyFill="1" applyBorder="1" applyAlignment="1" applyProtection="1">
      <alignment horizontal="left" indent="1"/>
      <protection locked="0" hidden="1"/>
    </xf>
    <xf numFmtId="0" fontId="7" fillId="0" borderId="10" xfId="0" applyFont="1" applyFill="1" applyBorder="1" applyAlignment="1" applyProtection="1">
      <alignment horizontal="center" vertical="center"/>
      <protection hidden="1"/>
    </xf>
    <xf numFmtId="0" fontId="7" fillId="0" borderId="8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188" fontId="4" fillId="0" borderId="0" xfId="0" applyNumberFormat="1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188" fontId="6" fillId="0" borderId="0" xfId="0" applyNumberFormat="1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165" fontId="0" fillId="0" borderId="23" xfId="0" applyNumberFormat="1" applyFill="1" applyBorder="1" applyAlignment="1" applyProtection="1">
      <alignment horizontal="center"/>
      <protection locked="0" hidden="1"/>
    </xf>
    <xf numFmtId="0" fontId="11" fillId="0" borderId="18" xfId="0" applyFont="1" applyFill="1" applyBorder="1" applyAlignment="1" applyProtection="1">
      <alignment horizontal="left" vertical="center" wrapText="1"/>
      <protection hidden="1"/>
    </xf>
    <xf numFmtId="0" fontId="11" fillId="0" borderId="27" xfId="0" applyFont="1" applyFill="1" applyBorder="1" applyAlignment="1" applyProtection="1">
      <alignment horizontal="left" vertical="center" wrapText="1"/>
      <protection hidden="1"/>
    </xf>
    <xf numFmtId="1" fontId="11" fillId="0" borderId="16" xfId="0" applyNumberFormat="1" applyFont="1" applyFill="1" applyBorder="1" applyAlignment="1" applyProtection="1">
      <alignment horizontal="center" vertical="center"/>
      <protection locked="0" hidden="1"/>
    </xf>
    <xf numFmtId="1" fontId="11" fillId="0" borderId="17" xfId="0" applyNumberFormat="1" applyFont="1" applyFill="1" applyBorder="1" applyAlignment="1" applyProtection="1">
      <alignment horizontal="center" vertical="center"/>
      <protection locked="0" hidden="1"/>
    </xf>
    <xf numFmtId="1" fontId="11" fillId="0" borderId="18" xfId="0" applyNumberFormat="1" applyFont="1" applyFill="1" applyBorder="1" applyAlignment="1" applyProtection="1">
      <alignment horizontal="center" vertical="center"/>
      <protection locked="0" hidden="1"/>
    </xf>
    <xf numFmtId="164" fontId="0" fillId="0" borderId="23" xfId="0" applyNumberFormat="1" applyFill="1" applyBorder="1" applyAlignment="1" applyProtection="1">
      <alignment horizontal="left" indent="1"/>
      <protection hidden="1"/>
    </xf>
    <xf numFmtId="0" fontId="11" fillId="0" borderId="8" xfId="0" applyFont="1" applyFill="1" applyBorder="1" applyAlignment="1" applyProtection="1">
      <alignment horizontal="center" vertical="center"/>
      <protection locked="0" hidden="1"/>
    </xf>
    <xf numFmtId="49" fontId="11" fillId="5" borderId="25" xfId="0" applyNumberFormat="1" applyFont="1" applyFill="1" applyBorder="1" applyAlignment="1" applyProtection="1">
      <alignment horizontal="center" vertical="center"/>
      <protection locked="0" hidden="1"/>
    </xf>
    <xf numFmtId="49" fontId="11" fillId="5" borderId="13" xfId="0" applyNumberFormat="1" applyFont="1" applyFill="1" applyBorder="1" applyAlignment="1" applyProtection="1">
      <alignment horizontal="center" vertical="center"/>
      <protection locked="0" hidden="1"/>
    </xf>
    <xf numFmtId="16" fontId="11" fillId="5" borderId="13" xfId="0" applyNumberFormat="1" applyFont="1" applyFill="1" applyBorder="1" applyAlignment="1" applyProtection="1">
      <alignment horizontal="center" vertical="center"/>
      <protection locked="0" hidden="1"/>
    </xf>
    <xf numFmtId="0" fontId="11" fillId="5" borderId="9" xfId="0" applyFont="1" applyFill="1" applyBorder="1" applyAlignment="1" applyProtection="1">
      <alignment horizontal="center" vertical="center"/>
      <protection locked="0" hidden="1"/>
    </xf>
    <xf numFmtId="0" fontId="11" fillId="0" borderId="44" xfId="0" applyFont="1" applyFill="1" applyBorder="1" applyAlignment="1" applyProtection="1">
      <alignment horizontal="center" vertical="center"/>
      <protection locked="0" hidden="1"/>
    </xf>
    <xf numFmtId="0" fontId="11" fillId="0" borderId="4" xfId="0" applyFont="1" applyFill="1" applyBorder="1" applyAlignment="1" applyProtection="1">
      <alignment horizontal="center" vertical="center"/>
      <protection locked="0" hidden="1"/>
    </xf>
    <xf numFmtId="0" fontId="11" fillId="0" borderId="26" xfId="0" applyFont="1" applyFill="1" applyBorder="1" applyAlignment="1" applyProtection="1">
      <alignment horizontal="center" vertical="center"/>
      <protection locked="0" hidden="1"/>
    </xf>
    <xf numFmtId="49" fontId="11" fillId="5" borderId="13" xfId="0" applyNumberFormat="1" applyFont="1" applyFill="1" applyBorder="1" applyAlignment="1" applyProtection="1">
      <alignment horizontal="center" vertical="center" wrapText="1"/>
      <protection locked="0" hidden="1"/>
    </xf>
    <xf numFmtId="49" fontId="11" fillId="5" borderId="9" xfId="0" applyNumberFormat="1" applyFont="1" applyFill="1" applyBorder="1" applyAlignment="1" applyProtection="1">
      <alignment horizontal="center" vertical="center" wrapText="1"/>
      <protection locked="0" hidden="1"/>
    </xf>
    <xf numFmtId="49" fontId="11" fillId="5" borderId="12" xfId="0" applyNumberFormat="1" applyFont="1" applyFill="1" applyBorder="1" applyAlignment="1" applyProtection="1">
      <alignment horizontal="center" vertical="center" wrapText="1"/>
      <protection locked="0" hidden="1"/>
    </xf>
    <xf numFmtId="0" fontId="11" fillId="7" borderId="25" xfId="0" applyFont="1" applyFill="1" applyBorder="1" applyAlignment="1" applyProtection="1">
      <alignment horizontal="center" vertical="center"/>
      <protection locked="0" hidden="1"/>
    </xf>
    <xf numFmtId="0" fontId="11" fillId="0" borderId="25" xfId="0" applyFont="1" applyFill="1" applyBorder="1" applyAlignment="1" applyProtection="1">
      <alignment horizontal="center" vertical="center"/>
      <protection locked="0" hidden="1"/>
    </xf>
    <xf numFmtId="0" fontId="11" fillId="0" borderId="13" xfId="0" applyFont="1" applyFill="1" applyBorder="1" applyAlignment="1" applyProtection="1">
      <alignment horizontal="center" vertical="center"/>
      <protection locked="0" hidden="1"/>
    </xf>
    <xf numFmtId="189" fontId="11" fillId="0" borderId="33" xfId="0" applyNumberFormat="1" applyFont="1" applyFill="1" applyBorder="1" applyAlignment="1" applyProtection="1">
      <alignment horizontal="center" vertical="center"/>
      <protection locked="0" hidden="1"/>
    </xf>
    <xf numFmtId="188" fontId="11" fillId="0" borderId="25" xfId="0" applyNumberFormat="1" applyFont="1" applyFill="1" applyBorder="1" applyAlignment="1" applyProtection="1">
      <alignment horizontal="center" vertical="center"/>
      <protection locked="0" hidden="1"/>
    </xf>
    <xf numFmtId="188" fontId="11" fillId="0" borderId="13" xfId="0" applyNumberFormat="1" applyFont="1" applyFill="1" applyBorder="1" applyAlignment="1" applyProtection="1">
      <alignment horizontal="center" vertical="center"/>
      <protection locked="0" hidden="1"/>
    </xf>
    <xf numFmtId="189" fontId="11" fillId="7" borderId="25" xfId="0" applyNumberFormat="1" applyFont="1" applyFill="1" applyBorder="1" applyAlignment="1" applyProtection="1">
      <alignment horizontal="center" vertical="center"/>
      <protection locked="0" hidden="1"/>
    </xf>
    <xf numFmtId="189" fontId="11" fillId="0" borderId="25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2" xfId="0" applyFont="1" applyFill="1" applyBorder="1" applyAlignment="1" applyProtection="1">
      <alignment horizontal="left" vertical="center" wrapText="1"/>
      <protection hidden="1"/>
    </xf>
    <xf numFmtId="0" fontId="11" fillId="0" borderId="25" xfId="0" applyFont="1" applyFill="1" applyBorder="1" applyAlignment="1" applyProtection="1">
      <alignment horizontal="left" vertical="center" wrapText="1"/>
      <protection hidden="1"/>
    </xf>
    <xf numFmtId="0" fontId="11" fillId="0" borderId="9" xfId="0" applyFont="1" applyFill="1" applyBorder="1" applyAlignment="1" applyProtection="1">
      <alignment horizontal="center" vertical="center"/>
      <protection locked="0" hidden="1"/>
    </xf>
    <xf numFmtId="0" fontId="11" fillId="0" borderId="12" xfId="0" applyFont="1" applyFill="1" applyBorder="1" applyAlignment="1" applyProtection="1">
      <alignment horizontal="center" vertical="center"/>
      <protection locked="0" hidden="1"/>
    </xf>
    <xf numFmtId="0" fontId="11" fillId="0" borderId="33" xfId="0" applyFont="1" applyFill="1" applyBorder="1" applyAlignment="1" applyProtection="1">
      <alignment horizontal="center" vertical="center"/>
      <protection locked="0" hidden="1"/>
    </xf>
    <xf numFmtId="0" fontId="11" fillId="0" borderId="39" xfId="0" applyFont="1" applyFill="1" applyBorder="1" applyAlignment="1" applyProtection="1">
      <alignment horizontal="center" vertical="center"/>
      <protection locked="0" hidden="1"/>
    </xf>
    <xf numFmtId="0" fontId="7" fillId="0" borderId="0" xfId="0" applyFont="1" applyFill="1" applyBorder="1" applyAlignment="1" applyProtection="1">
      <alignment horizontal="right"/>
      <protection hidden="1"/>
    </xf>
    <xf numFmtId="1" fontId="11" fillId="0" borderId="27" xfId="0" applyNumberFormat="1" applyFont="1" applyFill="1" applyBorder="1" applyAlignment="1" applyProtection="1">
      <alignment horizontal="center" vertical="center"/>
      <protection locked="0" hidden="1"/>
    </xf>
    <xf numFmtId="14" fontId="11" fillId="7" borderId="25" xfId="0" applyNumberFormat="1" applyFont="1" applyFill="1" applyBorder="1" applyAlignment="1" applyProtection="1">
      <alignment horizontal="center" vertical="center"/>
      <protection locked="0" hidden="1"/>
    </xf>
    <xf numFmtId="2" fontId="11" fillId="0" borderId="13" xfId="0" applyNumberFormat="1" applyFont="1" applyFill="1" applyBorder="1" applyAlignment="1" applyProtection="1">
      <alignment horizontal="center" vertical="center"/>
      <protection hidden="1"/>
    </xf>
    <xf numFmtId="2" fontId="11" fillId="0" borderId="9" xfId="0" applyNumberFormat="1" applyFont="1" applyFill="1" applyBorder="1" applyAlignment="1" applyProtection="1">
      <alignment horizontal="center" vertical="center"/>
      <protection hidden="1"/>
    </xf>
    <xf numFmtId="0" fontId="7" fillId="0" borderId="14" xfId="0" applyFont="1" applyFill="1" applyBorder="1" applyAlignment="1" applyProtection="1">
      <alignment horizontal="center" vertical="center"/>
      <protection hidden="1"/>
    </xf>
    <xf numFmtId="184" fontId="11" fillId="5" borderId="13" xfId="0" applyNumberFormat="1" applyFont="1" applyFill="1" applyBorder="1" applyAlignment="1" applyProtection="1">
      <alignment horizontal="center" vertical="center"/>
      <protection locked="0" hidden="1"/>
    </xf>
    <xf numFmtId="184" fontId="11" fillId="5" borderId="9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41" xfId="0" applyFont="1" applyFill="1" applyBorder="1" applyAlignment="1" applyProtection="1">
      <alignment horizontal="left" vertical="center" wrapText="1"/>
      <protection hidden="1"/>
    </xf>
    <xf numFmtId="0" fontId="11" fillId="0" borderId="33" xfId="0" applyFont="1" applyFill="1" applyBorder="1" applyAlignment="1" applyProtection="1">
      <alignment horizontal="left" vertical="center" wrapText="1"/>
      <protection hidden="1"/>
    </xf>
    <xf numFmtId="0" fontId="11" fillId="7" borderId="33" xfId="0" applyFont="1" applyFill="1" applyBorder="1" applyAlignment="1" applyProtection="1">
      <alignment horizontal="center" vertical="center"/>
      <protection locked="0" hidden="1"/>
    </xf>
    <xf numFmtId="0" fontId="11" fillId="5" borderId="13" xfId="0" applyNumberFormat="1" applyFont="1" applyFill="1" applyBorder="1" applyAlignment="1" applyProtection="1">
      <alignment horizontal="center" vertical="center" wrapText="1"/>
      <protection locked="0" hidden="1"/>
    </xf>
    <xf numFmtId="0" fontId="11" fillId="5" borderId="9" xfId="0" applyNumberFormat="1" applyFont="1" applyFill="1" applyBorder="1" applyAlignment="1" applyProtection="1">
      <alignment horizontal="center" vertical="center" wrapText="1"/>
      <protection locked="0" hidden="1"/>
    </xf>
    <xf numFmtId="37" fontId="11" fillId="5" borderId="13" xfId="0" applyNumberFormat="1" applyFont="1" applyFill="1" applyBorder="1" applyAlignment="1" applyProtection="1">
      <alignment horizontal="center" vertical="center" wrapText="1"/>
      <protection locked="0" hidden="1"/>
    </xf>
    <xf numFmtId="37" fontId="11" fillId="5" borderId="9" xfId="0" applyNumberFormat="1" applyFont="1" applyFill="1" applyBorder="1" applyAlignment="1" applyProtection="1">
      <alignment horizontal="center" vertical="center" wrapText="1"/>
      <protection locked="0" hidden="1"/>
    </xf>
    <xf numFmtId="37" fontId="11" fillId="5" borderId="12" xfId="0" applyNumberFormat="1" applyFont="1" applyFill="1" applyBorder="1" applyAlignment="1" applyProtection="1">
      <alignment horizontal="center" vertical="center" wrapText="1"/>
      <protection locked="0" hidden="1"/>
    </xf>
    <xf numFmtId="0" fontId="11" fillId="0" borderId="12" xfId="0" applyFont="1" applyFill="1" applyBorder="1" applyAlignment="1" applyProtection="1">
      <alignment horizontal="center" vertical="center"/>
      <protection hidden="1"/>
    </xf>
    <xf numFmtId="0" fontId="11" fillId="0" borderId="25" xfId="0" applyFont="1" applyFill="1" applyBorder="1" applyAlignment="1" applyProtection="1">
      <alignment horizontal="center" vertical="center"/>
      <protection hidden="1"/>
    </xf>
    <xf numFmtId="0" fontId="11" fillId="5" borderId="19" xfId="0" applyFont="1" applyFill="1" applyBorder="1" applyAlignment="1" applyProtection="1">
      <alignment horizontal="center" vertical="center"/>
      <protection locked="0" hidden="1"/>
    </xf>
    <xf numFmtId="0" fontId="11" fillId="5" borderId="20" xfId="0" applyFont="1" applyFill="1" applyBorder="1" applyAlignment="1" applyProtection="1">
      <alignment horizontal="center" vertical="center"/>
      <protection locked="0" hidden="1"/>
    </xf>
    <xf numFmtId="0" fontId="11" fillId="5" borderId="21" xfId="0" applyFont="1" applyFill="1" applyBorder="1" applyAlignment="1" applyProtection="1">
      <alignment horizontal="center" vertical="center"/>
      <protection locked="0" hidden="1"/>
    </xf>
    <xf numFmtId="0" fontId="11" fillId="5" borderId="22" xfId="0" applyFont="1" applyFill="1" applyBorder="1" applyAlignment="1" applyProtection="1">
      <alignment horizontal="center" vertical="center"/>
      <protection locked="0" hidden="1"/>
    </xf>
    <xf numFmtId="0" fontId="11" fillId="5" borderId="23" xfId="0" applyFont="1" applyFill="1" applyBorder="1" applyAlignment="1" applyProtection="1">
      <alignment horizontal="center" vertical="center"/>
      <protection locked="0" hidden="1"/>
    </xf>
    <xf numFmtId="0" fontId="11" fillId="5" borderId="24" xfId="0" applyFont="1" applyFill="1" applyBorder="1" applyAlignment="1" applyProtection="1">
      <alignment horizontal="center" vertical="center"/>
      <protection locked="0" hidden="1"/>
    </xf>
    <xf numFmtId="0" fontId="11" fillId="0" borderId="42" xfId="0" applyFont="1" applyFill="1" applyBorder="1" applyAlignment="1" applyProtection="1">
      <alignment horizontal="center" vertical="center"/>
      <protection locked="0" hidden="1"/>
    </xf>
    <xf numFmtId="0" fontId="11" fillId="0" borderId="0" xfId="0" applyFont="1" applyFill="1" applyBorder="1" applyAlignment="1" applyProtection="1">
      <alignment horizontal="center" vertical="center"/>
      <protection locked="0" hidden="1"/>
    </xf>
    <xf numFmtId="0" fontId="11" fillId="0" borderId="43" xfId="0" applyFont="1" applyFill="1" applyBorder="1" applyAlignment="1" applyProtection="1">
      <alignment horizontal="center" vertical="center"/>
      <protection locked="0" hidden="1"/>
    </xf>
    <xf numFmtId="0" fontId="11" fillId="0" borderId="5" xfId="0" applyFont="1" applyFill="1" applyBorder="1" applyAlignment="1" applyProtection="1">
      <alignment horizontal="center" vertical="center"/>
      <protection locked="0" hidden="1"/>
    </xf>
    <xf numFmtId="0" fontId="11" fillId="7" borderId="1" xfId="0" applyFont="1" applyFill="1" applyBorder="1" applyAlignment="1" applyProtection="1">
      <alignment horizontal="center" vertical="center"/>
      <protection locked="0" hidden="1"/>
    </xf>
    <xf numFmtId="0" fontId="11" fillId="0" borderId="40" xfId="0" applyFont="1" applyFill="1" applyBorder="1" applyAlignment="1" applyProtection="1">
      <alignment horizontal="center" vertical="center"/>
      <protection locked="0" hidden="1"/>
    </xf>
    <xf numFmtId="0" fontId="11" fillId="0" borderId="41" xfId="0" applyFont="1" applyFill="1" applyBorder="1" applyAlignment="1" applyProtection="1">
      <alignment horizontal="center" vertical="center"/>
      <protection locked="0" hidden="1"/>
    </xf>
    <xf numFmtId="166" fontId="0" fillId="0" borderId="23" xfId="0" applyNumberFormat="1" applyFill="1" applyBorder="1" applyAlignment="1" applyProtection="1">
      <alignment horizontal="center"/>
      <protection hidden="1"/>
    </xf>
    <xf numFmtId="0" fontId="11" fillId="7" borderId="34" xfId="0" applyFont="1" applyFill="1" applyBorder="1" applyAlignment="1" applyProtection="1">
      <alignment horizontal="left" vertical="center" wrapText="1"/>
      <protection hidden="1"/>
    </xf>
    <xf numFmtId="0" fontId="11" fillId="7" borderId="35" xfId="0" applyFont="1" applyFill="1" applyBorder="1" applyAlignment="1" applyProtection="1">
      <alignment horizontal="left" vertical="center" wrapText="1"/>
      <protection hidden="1"/>
    </xf>
    <xf numFmtId="0" fontId="11" fillId="7" borderId="36" xfId="0" applyFont="1" applyFill="1" applyBorder="1" applyAlignment="1" applyProtection="1">
      <alignment horizontal="left" vertical="center" wrapText="1"/>
      <protection hidden="1"/>
    </xf>
    <xf numFmtId="0" fontId="11" fillId="0" borderId="13" xfId="0" applyFont="1" applyFill="1" applyBorder="1" applyAlignment="1" applyProtection="1">
      <alignment horizontal="left" vertical="center" wrapText="1"/>
      <protection hidden="1"/>
    </xf>
    <xf numFmtId="0" fontId="11" fillId="0" borderId="9" xfId="0" applyFont="1" applyFill="1" applyBorder="1" applyAlignment="1" applyProtection="1">
      <alignment horizontal="left" vertical="center" wrapText="1"/>
      <protection hidden="1"/>
    </xf>
    <xf numFmtId="0" fontId="11" fillId="0" borderId="23" xfId="0" applyFont="1" applyFill="1" applyBorder="1" applyAlignment="1" applyProtection="1">
      <alignment horizontal="left" indent="1"/>
      <protection locked="0" hidden="1"/>
    </xf>
    <xf numFmtId="179" fontId="11" fillId="4" borderId="13" xfId="0" applyNumberFormat="1" applyFont="1" applyFill="1" applyBorder="1" applyAlignment="1" applyProtection="1">
      <alignment horizontal="left" vertical="center"/>
      <protection hidden="1"/>
    </xf>
    <xf numFmtId="179" fontId="11" fillId="4" borderId="9" xfId="0" applyNumberFormat="1" applyFont="1" applyFill="1" applyBorder="1" applyAlignment="1" applyProtection="1">
      <alignment horizontal="left" vertical="center"/>
      <protection hidden="1"/>
    </xf>
    <xf numFmtId="179" fontId="11" fillId="4" borderId="12" xfId="0" applyNumberFormat="1" applyFont="1" applyFill="1" applyBorder="1" applyAlignment="1" applyProtection="1">
      <alignment horizontal="left" vertical="center"/>
      <protection hidden="1"/>
    </xf>
    <xf numFmtId="0" fontId="11" fillId="5" borderId="37" xfId="0" applyFont="1" applyFill="1" applyBorder="1" applyAlignment="1" applyProtection="1">
      <alignment horizontal="center" vertical="center"/>
      <protection locked="0" hidden="1"/>
    </xf>
    <xf numFmtId="0" fontId="11" fillId="5" borderId="38" xfId="0" applyFont="1" applyFill="1" applyBorder="1" applyAlignment="1" applyProtection="1">
      <alignment horizontal="center" vertical="center"/>
      <protection locked="0" hidden="1"/>
    </xf>
    <xf numFmtId="0" fontId="11" fillId="7" borderId="1" xfId="0" applyFont="1" applyFill="1" applyBorder="1" applyAlignment="1" applyProtection="1">
      <alignment horizontal="center" vertical="center" wrapText="1"/>
      <protection locked="0" hidden="1"/>
    </xf>
    <xf numFmtId="3" fontId="11" fillId="0" borderId="13" xfId="0" applyNumberFormat="1" applyFont="1" applyFill="1" applyBorder="1" applyAlignment="1" applyProtection="1">
      <alignment horizontal="center" vertical="center"/>
      <protection hidden="1"/>
    </xf>
    <xf numFmtId="3" fontId="11" fillId="0" borderId="9" xfId="0" applyNumberFormat="1" applyFont="1" applyFill="1" applyBorder="1" applyAlignment="1" applyProtection="1">
      <alignment horizontal="center" vertical="center"/>
      <protection hidden="1"/>
    </xf>
    <xf numFmtId="188" fontId="11" fillId="0" borderId="9" xfId="0" applyNumberFormat="1" applyFont="1" applyFill="1" applyBorder="1" applyAlignment="1" applyProtection="1">
      <alignment horizontal="center" vertical="center"/>
      <protection locked="0" hidden="1"/>
    </xf>
    <xf numFmtId="188" fontId="11" fillId="0" borderId="12" xfId="0" applyNumberFormat="1" applyFont="1" applyFill="1" applyBorder="1" applyAlignment="1" applyProtection="1">
      <alignment horizontal="center" vertical="center"/>
      <protection locked="0" hidden="1"/>
    </xf>
    <xf numFmtId="0" fontId="11" fillId="5" borderId="22" xfId="0" applyFont="1" applyFill="1" applyBorder="1" applyAlignment="1" applyProtection="1">
      <alignment horizontal="center" vertical="center" wrapText="1"/>
      <protection locked="0" hidden="1"/>
    </xf>
    <xf numFmtId="0" fontId="11" fillId="5" borderId="23" xfId="0" applyFont="1" applyFill="1" applyBorder="1" applyAlignment="1" applyProtection="1">
      <alignment horizontal="center" vertical="center" wrapText="1"/>
      <protection locked="0" hidden="1"/>
    </xf>
    <xf numFmtId="0" fontId="11" fillId="5" borderId="24" xfId="0" applyFont="1" applyFill="1" applyBorder="1" applyAlignment="1" applyProtection="1">
      <alignment horizontal="center" vertical="center" wrapText="1"/>
      <protection locked="0" hidden="1"/>
    </xf>
    <xf numFmtId="3" fontId="11" fillId="5" borderId="22" xfId="0" applyNumberFormat="1" applyFont="1" applyFill="1" applyBorder="1" applyAlignment="1" applyProtection="1">
      <alignment horizontal="center" vertical="center"/>
      <protection locked="0" hidden="1"/>
    </xf>
    <xf numFmtId="3" fontId="11" fillId="5" borderId="23" xfId="0" applyNumberFormat="1" applyFont="1" applyFill="1" applyBorder="1" applyAlignment="1" applyProtection="1">
      <alignment horizontal="center" vertical="center"/>
      <protection locked="0" hidden="1"/>
    </xf>
    <xf numFmtId="16" fontId="11" fillId="5" borderId="25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20" xfId="0" applyFont="1" applyFill="1" applyBorder="1" applyAlignment="1" applyProtection="1">
      <alignment horizontal="center" vertical="center"/>
      <protection hidden="1"/>
    </xf>
    <xf numFmtId="0" fontId="11" fillId="0" borderId="21" xfId="0" applyFont="1" applyFill="1" applyBorder="1" applyAlignment="1" applyProtection="1">
      <alignment horizontal="center" vertical="center"/>
      <protection hidden="1"/>
    </xf>
    <xf numFmtId="0" fontId="11" fillId="0" borderId="23" xfId="0" applyFont="1" applyFill="1" applyBorder="1" applyAlignment="1" applyProtection="1">
      <alignment horizontal="center" vertical="center"/>
      <protection hidden="1"/>
    </xf>
    <xf numFmtId="0" fontId="11" fillId="0" borderId="24" xfId="0" applyFont="1" applyFill="1" applyBorder="1" applyAlignment="1" applyProtection="1">
      <alignment horizontal="center" vertical="center"/>
      <protection hidden="1"/>
    </xf>
    <xf numFmtId="0" fontId="11" fillId="5" borderId="27" xfId="0" applyFont="1" applyFill="1" applyBorder="1" applyAlignment="1" applyProtection="1">
      <alignment horizontal="center" vertical="center"/>
      <protection locked="0" hidden="1"/>
    </xf>
    <xf numFmtId="0" fontId="11" fillId="7" borderId="28" xfId="0" applyFont="1" applyFill="1" applyBorder="1" applyAlignment="1" applyProtection="1">
      <alignment horizontal="left" vertical="center" wrapText="1"/>
      <protection hidden="1"/>
    </xf>
    <xf numFmtId="0" fontId="11" fillId="7" borderId="14" xfId="0" applyFont="1" applyFill="1" applyBorder="1" applyAlignment="1" applyProtection="1">
      <alignment horizontal="left" vertical="center" wrapText="1"/>
      <protection hidden="1"/>
    </xf>
    <xf numFmtId="0" fontId="11" fillId="7" borderId="29" xfId="0" applyFont="1" applyFill="1" applyBorder="1" applyAlignment="1" applyProtection="1">
      <alignment horizontal="left" vertical="center" wrapText="1"/>
      <protection hidden="1"/>
    </xf>
    <xf numFmtId="3" fontId="11" fillId="5" borderId="13" xfId="0" applyNumberFormat="1" applyFont="1" applyFill="1" applyBorder="1" applyAlignment="1" applyProtection="1">
      <alignment horizontal="center" vertical="center" wrapText="1"/>
      <protection locked="0" hidden="1"/>
    </xf>
    <xf numFmtId="3" fontId="11" fillId="5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11" fillId="5" borderId="12" xfId="0" applyNumberFormat="1" applyFont="1" applyFill="1" applyBorder="1" applyAlignment="1" applyProtection="1">
      <alignment horizontal="center" vertical="center" wrapText="1"/>
      <protection locked="0" hidden="1"/>
    </xf>
    <xf numFmtId="1" fontId="11" fillId="7" borderId="30" xfId="0" applyNumberFormat="1" applyFont="1" applyFill="1" applyBorder="1" applyAlignment="1" applyProtection="1">
      <alignment horizontal="center" vertical="center"/>
      <protection locked="0" hidden="1"/>
    </xf>
    <xf numFmtId="0" fontId="11" fillId="7" borderId="31" xfId="0" applyFont="1" applyFill="1" applyBorder="1" applyAlignment="1" applyProtection="1">
      <alignment horizontal="center" vertical="center"/>
      <protection locked="0" hidden="1"/>
    </xf>
    <xf numFmtId="0" fontId="11" fillId="7" borderId="32" xfId="0" applyFont="1" applyFill="1" applyBorder="1" applyAlignment="1" applyProtection="1">
      <alignment horizontal="center" vertical="center"/>
      <protection locked="0" hidden="1"/>
    </xf>
    <xf numFmtId="0" fontId="11" fillId="0" borderId="23" xfId="0" applyFont="1" applyFill="1" applyBorder="1" applyAlignment="1" applyProtection="1">
      <alignment horizontal="left" vertical="center" wrapText="1"/>
      <protection hidden="1"/>
    </xf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18" xfId="0" applyFont="1" applyFill="1" applyBorder="1" applyAlignment="1" applyProtection="1">
      <alignment horizontal="center" vertical="center" wrapText="1"/>
      <protection hidden="1"/>
    </xf>
    <xf numFmtId="0" fontId="11" fillId="0" borderId="27" xfId="0" applyFont="1" applyFill="1" applyBorder="1" applyAlignment="1" applyProtection="1">
      <alignment horizontal="center" vertical="center" wrapText="1"/>
      <protection hidden="1"/>
    </xf>
    <xf numFmtId="0" fontId="11" fillId="0" borderId="17" xfId="0" applyFont="1" applyFill="1" applyBorder="1" applyAlignment="1" applyProtection="1">
      <alignment horizontal="left" vertical="center" wrapText="1"/>
      <protection hidden="1"/>
    </xf>
    <xf numFmtId="186" fontId="11" fillId="4" borderId="13" xfId="0" applyNumberFormat="1" applyFont="1" applyFill="1" applyBorder="1" applyAlignment="1" applyProtection="1">
      <alignment horizontal="center" vertical="center" wrapText="1"/>
      <protection hidden="1"/>
    </xf>
    <xf numFmtId="186" fontId="11" fillId="4" borderId="9" xfId="0" applyNumberFormat="1" applyFont="1" applyFill="1" applyBorder="1" applyAlignment="1" applyProtection="1">
      <alignment horizontal="center" vertical="center" wrapText="1"/>
      <protection hidden="1"/>
    </xf>
    <xf numFmtId="186" fontId="11" fillId="4" borderId="12" xfId="0" applyNumberFormat="1" applyFont="1" applyFill="1" applyBorder="1" applyAlignment="1" applyProtection="1">
      <alignment horizontal="center" vertical="center" wrapText="1"/>
      <protection hidden="1"/>
    </xf>
    <xf numFmtId="0" fontId="11" fillId="7" borderId="19" xfId="0" applyFont="1" applyFill="1" applyBorder="1" applyAlignment="1" applyProtection="1">
      <alignment horizontal="center" vertical="center" wrapText="1"/>
      <protection locked="0" hidden="1"/>
    </xf>
    <xf numFmtId="0" fontId="11" fillId="7" borderId="20" xfId="0" applyFont="1" applyFill="1" applyBorder="1" applyAlignment="1" applyProtection="1">
      <alignment horizontal="center" vertical="center" wrapText="1"/>
      <protection locked="0" hidden="1"/>
    </xf>
    <xf numFmtId="0" fontId="11" fillId="7" borderId="21" xfId="0" applyFont="1" applyFill="1" applyBorder="1" applyAlignment="1" applyProtection="1">
      <alignment horizontal="center" vertical="center" wrapText="1"/>
      <protection locked="0" hidden="1"/>
    </xf>
    <xf numFmtId="0" fontId="11" fillId="0" borderId="22" xfId="0" applyFont="1" applyFill="1" applyBorder="1" applyAlignment="1" applyProtection="1">
      <alignment horizontal="left" vertical="center" wrapText="1"/>
      <protection hidden="1"/>
    </xf>
    <xf numFmtId="0" fontId="11" fillId="0" borderId="4" xfId="0" applyFont="1" applyFill="1" applyBorder="1" applyAlignment="1" applyProtection="1">
      <alignment horizontal="center" vertical="center"/>
      <protection hidden="1"/>
    </xf>
    <xf numFmtId="0" fontId="11" fillId="0" borderId="26" xfId="0" applyFont="1" applyFill="1" applyBorder="1" applyAlignment="1" applyProtection="1">
      <alignment horizontal="center" vertical="center"/>
      <protection hidden="1"/>
    </xf>
    <xf numFmtId="37" fontId="11" fillId="4" borderId="13" xfId="0" applyNumberFormat="1" applyFont="1" applyFill="1" applyBorder="1" applyAlignment="1" applyProtection="1">
      <alignment horizontal="center" vertical="center" wrapText="1"/>
      <protection hidden="1"/>
    </xf>
    <xf numFmtId="37" fontId="11" fillId="4" borderId="9" xfId="0" applyNumberFormat="1" applyFont="1" applyFill="1" applyBorder="1" applyAlignment="1" applyProtection="1">
      <alignment horizontal="center" vertical="center" wrapText="1"/>
      <protection hidden="1"/>
    </xf>
    <xf numFmtId="37" fontId="11" fillId="4" borderId="12" xfId="0" applyNumberFormat="1" applyFont="1" applyFill="1" applyBorder="1" applyAlignment="1" applyProtection="1">
      <alignment horizontal="center" vertical="center" wrapText="1"/>
      <protection hidden="1"/>
    </xf>
    <xf numFmtId="2" fontId="11" fillId="4" borderId="13" xfId="0" applyNumberFormat="1" applyFont="1" applyFill="1" applyBorder="1" applyAlignment="1" applyProtection="1">
      <alignment horizontal="center" vertical="center"/>
      <protection hidden="1"/>
    </xf>
    <xf numFmtId="2" fontId="11" fillId="4" borderId="9" xfId="0" applyNumberFormat="1" applyFont="1" applyFill="1" applyBorder="1" applyAlignment="1" applyProtection="1">
      <alignment horizontal="center" vertical="center"/>
      <protection hidden="1"/>
    </xf>
    <xf numFmtId="0" fontId="11" fillId="6" borderId="14" xfId="0" applyFont="1" applyFill="1" applyBorder="1" applyAlignment="1" applyProtection="1">
      <alignment horizontal="left" vertical="center" wrapText="1"/>
      <protection hidden="1"/>
    </xf>
    <xf numFmtId="0" fontId="11" fillId="6" borderId="15" xfId="0" applyFont="1" applyFill="1" applyBorder="1" applyAlignment="1" applyProtection="1">
      <alignment horizontal="left" vertical="center" wrapText="1"/>
      <protection hidden="1"/>
    </xf>
    <xf numFmtId="179" fontId="11" fillId="4" borderId="16" xfId="0" applyNumberFormat="1" applyFont="1" applyFill="1" applyBorder="1" applyAlignment="1" applyProtection="1">
      <alignment horizontal="left" vertical="center"/>
      <protection hidden="1"/>
    </xf>
    <xf numFmtId="179" fontId="11" fillId="4" borderId="17" xfId="0" applyNumberFormat="1" applyFont="1" applyFill="1" applyBorder="1" applyAlignment="1" applyProtection="1">
      <alignment horizontal="left" vertical="center"/>
      <protection hidden="1"/>
    </xf>
    <xf numFmtId="179" fontId="11" fillId="4" borderId="18" xfId="0" applyNumberFormat="1" applyFont="1" applyFill="1" applyBorder="1" applyAlignment="1" applyProtection="1">
      <alignment horizontal="left" vertical="center"/>
      <protection hidden="1"/>
    </xf>
    <xf numFmtId="0" fontId="11" fillId="0" borderId="14" xfId="0" applyFont="1" applyFill="1" applyBorder="1" applyAlignment="1" applyProtection="1">
      <alignment horizontal="left" vertical="center" wrapText="1"/>
      <protection hidden="1"/>
    </xf>
    <xf numFmtId="0" fontId="11" fillId="0" borderId="15" xfId="0" applyFont="1" applyFill="1" applyBorder="1" applyAlignment="1" applyProtection="1">
      <alignment horizontal="left" vertical="center" wrapText="1"/>
      <protection hidden="1"/>
    </xf>
    <xf numFmtId="179" fontId="11" fillId="0" borderId="9" xfId="0" applyNumberFormat="1" applyFont="1" applyFill="1" applyBorder="1" applyAlignment="1" applyProtection="1">
      <alignment horizontal="center" vertical="center"/>
      <protection hidden="1"/>
    </xf>
    <xf numFmtId="0" fontId="11" fillId="7" borderId="3" xfId="0" applyFont="1" applyFill="1" applyBorder="1" applyAlignment="1" applyProtection="1">
      <alignment horizontal="center" vertical="center" wrapText="1"/>
      <protection hidden="1"/>
    </xf>
    <xf numFmtId="0" fontId="11" fillId="7" borderId="4" xfId="0" applyFont="1" applyFill="1" applyBorder="1" applyAlignment="1" applyProtection="1">
      <alignment horizontal="center" vertical="center" wrapText="1"/>
      <protection hidden="1"/>
    </xf>
    <xf numFmtId="0" fontId="11" fillId="7" borderId="5" xfId="0" applyFont="1" applyFill="1" applyBorder="1" applyAlignment="1" applyProtection="1">
      <alignment horizontal="center" vertical="center" wrapText="1"/>
      <protection hidden="1"/>
    </xf>
    <xf numFmtId="0" fontId="11" fillId="7" borderId="10" xfId="0" applyFont="1" applyFill="1" applyBorder="1" applyAlignment="1" applyProtection="1">
      <alignment horizontal="center" vertical="center" wrapText="1"/>
      <protection hidden="1"/>
    </xf>
    <xf numFmtId="0" fontId="11" fillId="7" borderId="8" xfId="0" applyFont="1" applyFill="1" applyBorder="1" applyAlignment="1" applyProtection="1">
      <alignment horizontal="center" vertical="center" wrapText="1"/>
      <protection hidden="1"/>
    </xf>
    <xf numFmtId="0" fontId="11" fillId="7" borderId="11" xfId="0" applyFont="1" applyFill="1" applyBorder="1" applyAlignment="1" applyProtection="1">
      <alignment horizontal="center" vertical="center" wrapText="1"/>
      <protection hidden="1"/>
    </xf>
    <xf numFmtId="0" fontId="11" fillId="6" borderId="13" xfId="0" applyFont="1" applyFill="1" applyBorder="1" applyAlignment="1" applyProtection="1">
      <alignment horizontal="left" vertical="center" wrapText="1"/>
      <protection hidden="1"/>
    </xf>
    <xf numFmtId="0" fontId="11" fillId="6" borderId="9" xfId="0" applyFont="1" applyFill="1" applyBorder="1" applyAlignment="1" applyProtection="1">
      <alignment horizontal="left" vertical="center" wrapText="1"/>
      <protection hidden="1"/>
    </xf>
    <xf numFmtId="0" fontId="11" fillId="6" borderId="12" xfId="0" applyFont="1" applyFill="1" applyBorder="1" applyAlignment="1" applyProtection="1">
      <alignment horizontal="left" vertical="center" wrapText="1"/>
      <protection hidden="1"/>
    </xf>
    <xf numFmtId="2" fontId="11" fillId="5" borderId="13" xfId="0" applyNumberFormat="1" applyFont="1" applyFill="1" applyBorder="1" applyAlignment="1" applyProtection="1">
      <alignment horizontal="center" vertical="center"/>
      <protection locked="0" hidden="1"/>
    </xf>
    <xf numFmtId="2" fontId="11" fillId="5" borderId="9" xfId="0" applyNumberFormat="1" applyFont="1" applyFill="1" applyBorder="1" applyAlignment="1" applyProtection="1">
      <alignment horizontal="center" vertical="center"/>
      <protection locked="0" hidden="1"/>
    </xf>
    <xf numFmtId="0" fontId="11" fillId="7" borderId="28" xfId="0" applyFont="1" applyFill="1" applyBorder="1" applyAlignment="1" applyProtection="1">
      <alignment horizontal="center" vertical="center"/>
      <protection hidden="1"/>
    </xf>
    <xf numFmtId="0" fontId="11" fillId="7" borderId="14" xfId="0" applyFont="1" applyFill="1" applyBorder="1" applyAlignment="1" applyProtection="1">
      <alignment horizontal="center" vertical="center"/>
      <protection hidden="1"/>
    </xf>
    <xf numFmtId="0" fontId="11" fillId="7" borderId="29" xfId="0" applyFont="1" applyFill="1" applyBorder="1" applyAlignment="1" applyProtection="1">
      <alignment horizontal="center" vertical="center"/>
      <protection hidden="1"/>
    </xf>
    <xf numFmtId="0" fontId="15" fillId="0" borderId="23" xfId="0" applyFont="1" applyFill="1" applyBorder="1" applyAlignment="1" applyProtection="1">
      <alignment horizontal="left" indent="1"/>
      <protection locked="0" hidden="1"/>
    </xf>
    <xf numFmtId="165" fontId="15" fillId="0" borderId="23" xfId="0" applyNumberFormat="1" applyFont="1" applyFill="1" applyBorder="1" applyAlignment="1" applyProtection="1">
      <alignment horizontal="center"/>
      <protection locked="0" hidden="1"/>
    </xf>
    <xf numFmtId="0" fontId="11" fillId="7" borderId="1" xfId="0" applyFont="1" applyFill="1" applyBorder="1" applyAlignment="1" applyProtection="1">
      <alignment horizontal="center" vertical="center"/>
      <protection hidden="1"/>
    </xf>
    <xf numFmtId="0" fontId="11" fillId="7" borderId="1" xfId="0" applyFont="1" applyFill="1" applyBorder="1" applyAlignment="1" applyProtection="1">
      <alignment horizontal="center" vertical="center" wrapText="1"/>
      <protection hidden="1"/>
    </xf>
    <xf numFmtId="1" fontId="11" fillId="7" borderId="30" xfId="0" applyNumberFormat="1" applyFont="1" applyFill="1" applyBorder="1" applyAlignment="1" applyProtection="1">
      <alignment horizontal="center" vertical="center"/>
      <protection hidden="1"/>
    </xf>
    <xf numFmtId="0" fontId="11" fillId="7" borderId="31" xfId="0" applyFont="1" applyFill="1" applyBorder="1" applyAlignment="1" applyProtection="1">
      <alignment horizontal="center" vertical="center"/>
      <protection hidden="1"/>
    </xf>
    <xf numFmtId="0" fontId="11" fillId="7" borderId="32" xfId="0" applyFont="1" applyFill="1" applyBorder="1" applyAlignment="1" applyProtection="1">
      <alignment horizontal="center" vertical="center"/>
      <protection hidden="1"/>
    </xf>
    <xf numFmtId="1" fontId="11" fillId="7" borderId="16" xfId="0" applyNumberFormat="1" applyFont="1" applyFill="1" applyBorder="1" applyAlignment="1" applyProtection="1">
      <alignment horizontal="center" vertical="center"/>
      <protection locked="0" hidden="1"/>
    </xf>
    <xf numFmtId="1" fontId="11" fillId="7" borderId="17" xfId="0" applyNumberFormat="1" applyFont="1" applyFill="1" applyBorder="1" applyAlignment="1" applyProtection="1">
      <alignment horizontal="center" vertical="center"/>
      <protection locked="0" hidden="1"/>
    </xf>
    <xf numFmtId="1" fontId="11" fillId="7" borderId="18" xfId="0" applyNumberFormat="1" applyFont="1" applyFill="1" applyBorder="1" applyAlignment="1" applyProtection="1">
      <alignment horizontal="center" vertical="center"/>
      <protection locked="0" hidden="1"/>
    </xf>
    <xf numFmtId="0" fontId="0" fillId="2" borderId="2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' '!$L$3" fmlaRange="' '!$J$4:$K$13" noThreeD="1" val="0"/>
</file>

<file path=xl/ctrlProps/ctrlProp2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3.xml><?xml version="1.0" encoding="utf-8"?>
<formControlPr xmlns="http://schemas.microsoft.com/office/spreadsheetml/2009/9/main" objectType="Drop" dropStyle="combo" dx="16" fmlaLink="' '!$L$17" fmlaRange="' '!$J$18:$K$32" noThreeD="1" val="0"/>
</file>

<file path=xl/ctrlProps/ctrlProp4.xml><?xml version="1.0" encoding="utf-8"?>
<formControlPr xmlns="http://schemas.microsoft.com/office/spreadsheetml/2009/9/main" objectType="Drop" dropStyle="combo" dx="16" fmlaLink="' '!$L$35" fmlaRange="' '!$J$36:$K$38" noThreeD="1" val="0"/>
</file>

<file path=xl/ctrlProps/ctrlProp5.xml><?xml version="1.0" encoding="utf-8"?>
<formControlPr xmlns="http://schemas.microsoft.com/office/spreadsheetml/2009/9/main" objectType="Drop" dropStyle="combo" dx="16" fmlaLink="' '!$L$3" fmlaRange="' '!$J$4:$K$13" noThreeD="1" val="0"/>
</file>

<file path=xl/ctrlProps/ctrlProp6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7.xml><?xml version="1.0" encoding="utf-8"?>
<formControlPr xmlns="http://schemas.microsoft.com/office/spreadsheetml/2009/9/main" objectType="Drop" dropStyle="combo" dx="16" fmlaLink="' '!$L$17" fmlaRange="' '!$J$18:$K$32" noThreeD="1" val="0"/>
</file>

<file path=xl/ctrlProps/ctrlProp8.xml><?xml version="1.0" encoding="utf-8"?>
<formControlPr xmlns="http://schemas.microsoft.com/office/spreadsheetml/2009/9/main" objectType="Drop" dropStyle="combo" dx="16" fmlaLink="' '!$L$35" fmlaRange="' '!$J$36:$K$38" noThreeD="1" val="0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7996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104775</xdr:rowOff>
    </xdr:to>
    <xdr:sp macro="" textlink="">
      <xdr:nvSpPr>
        <xdr:cNvPr id="5122" name="Rectangle 2"/>
        <xdr:cNvSpPr>
          <a:spLocks noChangeArrowheads="1"/>
        </xdr:cNvSpPr>
      </xdr:nvSpPr>
      <xdr:spPr bwMode="auto">
        <a:xfrm>
          <a:off x="114300" y="1619250"/>
          <a:ext cx="5819775" cy="14001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495300</xdr:colOff>
      <xdr:row>18</xdr:row>
      <xdr:rowOff>123825</xdr:rowOff>
    </xdr:to>
    <xdr:sp macro="" textlink="">
      <xdr:nvSpPr>
        <xdr:cNvPr id="5123" name="Rectangle 3"/>
        <xdr:cNvSpPr>
          <a:spLocks noChangeArrowheads="1"/>
        </xdr:cNvSpPr>
      </xdr:nvSpPr>
      <xdr:spPr bwMode="auto">
        <a:xfrm>
          <a:off x="1190625" y="1638300"/>
          <a:ext cx="4714875" cy="1400175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DT-0283 (T-214)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DAILY REPORT OF PRESTRESSED CONCRETE PLANT INSPECTION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06-14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To record and report data on prestressed items including bridge beam, panel, and piling information; sources of materials; elongation of pretensioned cables; characteristics of freshly-mixed concrete; and concrete compressive strength data.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5124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strike="noStrike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strike="noStrike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5125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8001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xdr:grpSp>
        <xdr:nvGrpSpPr>
          <xdr:cNvPr id="8004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8005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006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007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008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009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8010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8011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5137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just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just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just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just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8003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</xdr:row>
          <xdr:rowOff>142875</xdr:rowOff>
        </xdr:from>
        <xdr:to>
          <xdr:col>2</xdr:col>
          <xdr:colOff>9525</xdr:colOff>
          <xdr:row>8</xdr:row>
          <xdr:rowOff>9525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48</xdr:row>
      <xdr:rowOff>85725</xdr:rowOff>
    </xdr:from>
    <xdr:to>
      <xdr:col>8</xdr:col>
      <xdr:colOff>123825</xdr:colOff>
      <xdr:row>49</xdr:row>
      <xdr:rowOff>57150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04800" y="11039475"/>
          <a:ext cx="12001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Arial"/>
              <a:cs typeface="Arial"/>
            </a:rPr>
            <a:t>Form DT-0283 (Rev. 10/15)</a:t>
          </a:r>
        </a:p>
      </xdr:txBody>
    </xdr:sp>
    <xdr:clientData/>
  </xdr:twoCellAnchor>
  <xdr:twoCellAnchor>
    <xdr:from>
      <xdr:col>2</xdr:col>
      <xdr:colOff>47625</xdr:colOff>
      <xdr:row>41</xdr:row>
      <xdr:rowOff>66675</xdr:rowOff>
    </xdr:from>
    <xdr:to>
      <xdr:col>36</xdr:col>
      <xdr:colOff>133350</xdr:colOff>
      <xdr:row>45</xdr:row>
      <xdr:rowOff>95250</xdr:rowOff>
    </xdr:to>
    <xdr:sp macro="" textlink="" fLocksText="0">
      <xdr:nvSpPr>
        <xdr:cNvPr id="1041" name="Text Box 17"/>
        <xdr:cNvSpPr txBox="1">
          <a:spLocks noChangeArrowheads="1"/>
        </xdr:cNvSpPr>
      </xdr:nvSpPr>
      <xdr:spPr bwMode="auto">
        <a:xfrm>
          <a:off x="342900" y="9658350"/>
          <a:ext cx="7181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</xdr:col>
      <xdr:colOff>66675</xdr:colOff>
      <xdr:row>41</xdr:row>
      <xdr:rowOff>66675</xdr:rowOff>
    </xdr:from>
    <xdr:to>
      <xdr:col>7</xdr:col>
      <xdr:colOff>47625</xdr:colOff>
      <xdr:row>42</xdr:row>
      <xdr:rowOff>95250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361950" y="9658350"/>
          <a:ext cx="8858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CND 123 Bridge No. 21 Beams 1-A1, 1-A2, 1-A3</a:t>
          </a:r>
        </a:p>
      </xdr:txBody>
    </xdr:sp>
    <xdr:clientData/>
  </xdr:twoCellAnchor>
  <xdr:twoCellAnchor>
    <xdr:from>
      <xdr:col>1</xdr:col>
      <xdr:colOff>104775</xdr:colOff>
      <xdr:row>45</xdr:row>
      <xdr:rowOff>123825</xdr:rowOff>
    </xdr:from>
    <xdr:to>
      <xdr:col>15</xdr:col>
      <xdr:colOff>142875</xdr:colOff>
      <xdr:row>49</xdr:row>
      <xdr:rowOff>19050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285750" y="10506075"/>
          <a:ext cx="30289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18</xdr:row>
          <xdr:rowOff>0</xdr:rowOff>
        </xdr:from>
        <xdr:to>
          <xdr:col>15</xdr:col>
          <xdr:colOff>0</xdr:colOff>
          <xdr:row>19</xdr:row>
          <xdr:rowOff>0</xdr:rowOff>
        </xdr:to>
        <xdr:sp macro="" textlink="">
          <xdr:nvSpPr>
            <xdr:cNvPr id="1470" name="Drop Down 446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11</xdr:row>
          <xdr:rowOff>133350</xdr:rowOff>
        </xdr:from>
        <xdr:to>
          <xdr:col>30</xdr:col>
          <xdr:colOff>0</xdr:colOff>
          <xdr:row>13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0</xdr:rowOff>
        </xdr:from>
        <xdr:to>
          <xdr:col>23</xdr:col>
          <xdr:colOff>0</xdr:colOff>
          <xdr:row>19</xdr:row>
          <xdr:rowOff>0</xdr:rowOff>
        </xdr:to>
        <xdr:sp macro="" textlink="">
          <xdr:nvSpPr>
            <xdr:cNvPr id="1471" name="Drop Down 447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0</xdr:rowOff>
        </xdr:from>
        <xdr:to>
          <xdr:col>11</xdr:col>
          <xdr:colOff>0</xdr:colOff>
          <xdr:row>19</xdr:row>
          <xdr:rowOff>0</xdr:rowOff>
        </xdr:to>
        <xdr:sp macro="" textlink="">
          <xdr:nvSpPr>
            <xdr:cNvPr id="1472" name="Drop Down 448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16</xdr:col>
      <xdr:colOff>171450</xdr:colOff>
      <xdr:row>2</xdr:row>
      <xdr:rowOff>47625</xdr:rowOff>
    </xdr:from>
    <xdr:to>
      <xdr:col>20</xdr:col>
      <xdr:colOff>114300</xdr:colOff>
      <xdr:row>2</xdr:row>
      <xdr:rowOff>876300</xdr:rowOff>
    </xdr:to>
    <xdr:pic>
      <xdr:nvPicPr>
        <xdr:cNvPr id="1612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219075"/>
          <a:ext cx="9334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48</xdr:row>
      <xdr:rowOff>133350</xdr:rowOff>
    </xdr:from>
    <xdr:to>
      <xdr:col>8</xdr:col>
      <xdr:colOff>123825</xdr:colOff>
      <xdr:row>49</xdr:row>
      <xdr:rowOff>104775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4800" y="11087100"/>
          <a:ext cx="12001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Arial"/>
              <a:cs typeface="Arial"/>
            </a:rPr>
            <a:t>Form DT-0283 (Rev.</a:t>
          </a:r>
          <a:r>
            <a:rPr lang="en-US" sz="600" b="0" i="0" strike="noStrike" baseline="0">
              <a:solidFill>
                <a:srgbClr val="000000"/>
              </a:solidFill>
              <a:latin typeface="Arial"/>
              <a:cs typeface="Arial"/>
            </a:rPr>
            <a:t> 10/15)</a:t>
          </a:r>
          <a:endParaRPr lang="en-US" sz="600" b="0" i="0" strike="noStrike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47625</xdr:colOff>
      <xdr:row>41</xdr:row>
      <xdr:rowOff>66675</xdr:rowOff>
    </xdr:from>
    <xdr:to>
      <xdr:col>36</xdr:col>
      <xdr:colOff>133350</xdr:colOff>
      <xdr:row>45</xdr:row>
      <xdr:rowOff>95250</xdr:rowOff>
    </xdr:to>
    <xdr:sp macro="" textlink="" fLocksText="0">
      <xdr:nvSpPr>
        <xdr:cNvPr id="3" name="Text Box 17"/>
        <xdr:cNvSpPr txBox="1">
          <a:spLocks noChangeArrowheads="1"/>
        </xdr:cNvSpPr>
      </xdr:nvSpPr>
      <xdr:spPr bwMode="auto">
        <a:xfrm>
          <a:off x="342900" y="9782175"/>
          <a:ext cx="72675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	</a:t>
          </a:r>
          <a:r>
            <a:rPr lang="en-US" sz="1000" b="0" i="1">
              <a:effectLst/>
              <a:latin typeface="+mn-lt"/>
              <a:ea typeface="+mn-ea"/>
              <a:cs typeface="+mn-cs"/>
            </a:rPr>
            <a:t>Bridge No. 191; Sta. No. 173+45.95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66675</xdr:colOff>
      <xdr:row>41</xdr:row>
      <xdr:rowOff>66675</xdr:rowOff>
    </xdr:from>
    <xdr:to>
      <xdr:col>7</xdr:col>
      <xdr:colOff>47625</xdr:colOff>
      <xdr:row>42</xdr:row>
      <xdr:rowOff>95250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361950" y="9782175"/>
          <a:ext cx="8858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Remarks: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CND 123 Bridge No. 21 Beams 1-A1, 1-A2, 1-A3</a:t>
          </a:r>
        </a:p>
      </xdr:txBody>
    </xdr:sp>
    <xdr:clientData/>
  </xdr:twoCellAnchor>
  <xdr:twoCellAnchor>
    <xdr:from>
      <xdr:col>2</xdr:col>
      <xdr:colOff>19050</xdr:colOff>
      <xdr:row>45</xdr:row>
      <xdr:rowOff>114300</xdr:rowOff>
    </xdr:from>
    <xdr:to>
      <xdr:col>15</xdr:col>
      <xdr:colOff>171450</xdr:colOff>
      <xdr:row>49</xdr:row>
      <xdr:rowOff>9525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314325" y="10496550"/>
          <a:ext cx="30289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18</xdr:row>
          <xdr:rowOff>0</xdr:rowOff>
        </xdr:from>
        <xdr:to>
          <xdr:col>15</xdr:col>
          <xdr:colOff>0</xdr:colOff>
          <xdr:row>19</xdr:row>
          <xdr:rowOff>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11</xdr:row>
          <xdr:rowOff>133350</xdr:rowOff>
        </xdr:from>
        <xdr:to>
          <xdr:col>30</xdr:col>
          <xdr:colOff>0</xdr:colOff>
          <xdr:row>13</xdr:row>
          <xdr:rowOff>0</xdr:rowOff>
        </xdr:to>
        <xdr:sp macro="" textlink="">
          <xdr:nvSpPr>
            <xdr:cNvPr id="8194" name="Drop Dow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0</xdr:rowOff>
        </xdr:from>
        <xdr:to>
          <xdr:col>23</xdr:col>
          <xdr:colOff>0</xdr:colOff>
          <xdr:row>19</xdr:row>
          <xdr:rowOff>0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0</xdr:rowOff>
        </xdr:from>
        <xdr:to>
          <xdr:col>11</xdr:col>
          <xdr:colOff>0</xdr:colOff>
          <xdr:row>19</xdr:row>
          <xdr:rowOff>0</xdr:rowOff>
        </xdr:to>
        <xdr:sp macro="" textlink="">
          <xdr:nvSpPr>
            <xdr:cNvPr id="8196" name="Drop Down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16</xdr:col>
      <xdr:colOff>171450</xdr:colOff>
      <xdr:row>2</xdr:row>
      <xdr:rowOff>47625</xdr:rowOff>
    </xdr:from>
    <xdr:to>
      <xdr:col>20</xdr:col>
      <xdr:colOff>114300</xdr:colOff>
      <xdr:row>2</xdr:row>
      <xdr:rowOff>876300</xdr:rowOff>
    </xdr:to>
    <xdr:pic>
      <xdr:nvPicPr>
        <xdr:cNvPr id="8286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219075"/>
          <a:ext cx="9334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L1:L60"/>
  <sheetViews>
    <sheetView showGridLines="0" showRowColHeaders="0" tabSelected="1" workbookViewId="0">
      <selection activeCell="C17" sqref="C17"/>
    </sheetView>
  </sheetViews>
  <sheetFormatPr defaultColWidth="0" defaultRowHeight="12.75" zeroHeight="1" x14ac:dyDescent="0.2"/>
  <cols>
    <col min="1" max="1" width="8" style="11" customWidth="1"/>
    <col min="2" max="10" width="9.140625" style="11" customWidth="1"/>
    <col min="11" max="11" width="0" style="11" hidden="1" customWidth="1"/>
    <col min="12" max="12" width="7.140625" style="11" hidden="1" customWidth="1"/>
    <col min="13" max="16384" width="0" style="11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E5" sheet="1" objects="1" scenarios="1" selectLockedCells="1" selectUnlockedCell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5128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512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B1:AX52"/>
  <sheetViews>
    <sheetView showGridLines="0" zoomScaleNormal="100" workbookViewId="0">
      <selection activeCell="W41" sqref="W41:AA41"/>
    </sheetView>
  </sheetViews>
  <sheetFormatPr defaultColWidth="2.7109375" defaultRowHeight="12.75" zeroHeight="1" x14ac:dyDescent="0.2"/>
  <cols>
    <col min="1" max="1" width="2.7109375" style="12" customWidth="1"/>
    <col min="2" max="2" width="1.7109375" style="12" customWidth="1"/>
    <col min="3" max="10" width="2.7109375" style="12" customWidth="1"/>
    <col min="11" max="11" width="5.140625" style="12" customWidth="1"/>
    <col min="12" max="12" width="3.7109375" style="12" customWidth="1"/>
    <col min="13" max="13" width="4.140625" style="12" customWidth="1"/>
    <col min="14" max="14" width="5.140625" style="12" customWidth="1"/>
    <col min="15" max="15" width="3.28515625" style="12" customWidth="1"/>
    <col min="16" max="18" width="2.7109375" style="12" customWidth="1"/>
    <col min="19" max="20" width="4.7109375" style="12" customWidth="1"/>
    <col min="21" max="22" width="2.7109375" style="12" customWidth="1"/>
    <col min="23" max="23" width="6.28515625" style="12" customWidth="1"/>
    <col min="24" max="37" width="2.7109375" style="12" customWidth="1"/>
    <col min="38" max="38" width="1.7109375" style="12" customWidth="1"/>
    <col min="39" max="41" width="2.7109375" style="12" customWidth="1"/>
    <col min="42" max="42" width="16.85546875" style="65" hidden="1" customWidth="1"/>
    <col min="43" max="43" width="10.7109375" style="65" hidden="1" customWidth="1"/>
    <col min="44" max="16384" width="2.7109375" style="12"/>
  </cols>
  <sheetData>
    <row r="1" spans="2:50" x14ac:dyDescent="0.2">
      <c r="AP1" s="65" t="s">
        <v>281</v>
      </c>
      <c r="AQ1" s="72">
        <f>IF(ABS(L32)&gt;20,ABS(L32/1000),0)</f>
        <v>0</v>
      </c>
    </row>
    <row r="2" spans="2:50" ht="0.95" customHeight="1" x14ac:dyDescent="0.2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5"/>
    </row>
    <row r="3" spans="2:50" ht="71.25" customHeight="1" x14ac:dyDescent="0.2">
      <c r="B3" s="16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18"/>
    </row>
    <row r="4" spans="2:50" s="22" customFormat="1" ht="15.75" x14ac:dyDescent="0.25">
      <c r="B4" s="19"/>
      <c r="C4" s="96" t="s">
        <v>0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20"/>
      <c r="AM4" s="21"/>
      <c r="AN4" s="21"/>
      <c r="AO4" s="21"/>
      <c r="AP4" s="66" t="s">
        <v>278</v>
      </c>
      <c r="AQ4" s="21">
        <f>AQ1*AC26</f>
        <v>0</v>
      </c>
      <c r="AR4" s="21"/>
      <c r="AS4" s="21"/>
      <c r="AT4" s="21"/>
      <c r="AU4" s="21"/>
      <c r="AV4" s="21"/>
      <c r="AW4" s="21"/>
      <c r="AX4" s="21"/>
    </row>
    <row r="5" spans="2:50" s="22" customFormat="1" ht="14.25" customHeight="1" x14ac:dyDescent="0.25">
      <c r="B5" s="19"/>
      <c r="C5" s="96" t="s">
        <v>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20"/>
      <c r="AM5" s="21"/>
      <c r="AN5" s="21"/>
      <c r="AO5" s="21"/>
      <c r="AP5" s="66" t="s">
        <v>279</v>
      </c>
      <c r="AQ5" s="21" t="e">
        <f>(AQ4*L29)/(L26*L27)</f>
        <v>#DIV/0!</v>
      </c>
      <c r="AR5" s="21"/>
      <c r="AS5" s="21"/>
      <c r="AT5" s="21"/>
      <c r="AU5" s="21"/>
      <c r="AV5" s="21"/>
      <c r="AW5" s="21"/>
      <c r="AX5" s="21"/>
    </row>
    <row r="6" spans="2:50" s="22" customFormat="1" x14ac:dyDescent="0.2">
      <c r="B6" s="19"/>
      <c r="C6" s="97" t="s">
        <v>2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20"/>
      <c r="AM6" s="21"/>
      <c r="AN6" s="21"/>
      <c r="AO6" s="21"/>
      <c r="AP6" s="66" t="s">
        <v>280</v>
      </c>
      <c r="AQ6" s="66" t="e">
        <f>(AC26-L28)*AC30/AC28</f>
        <v>#DIV/0!</v>
      </c>
      <c r="AR6" s="21"/>
      <c r="AS6" s="21"/>
      <c r="AT6" s="21"/>
      <c r="AU6" s="21"/>
      <c r="AV6" s="21"/>
      <c r="AW6" s="21"/>
      <c r="AX6" s="21"/>
    </row>
    <row r="7" spans="2:50" s="22" customFormat="1" ht="9.75" customHeight="1" x14ac:dyDescent="0.2">
      <c r="B7" s="19"/>
      <c r="C7" s="98" t="s">
        <v>3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20"/>
      <c r="AM7" s="21"/>
      <c r="AN7" s="21"/>
      <c r="AO7" s="21"/>
      <c r="AP7" s="66"/>
      <c r="AQ7" s="66"/>
      <c r="AR7" s="21"/>
      <c r="AS7" s="21"/>
      <c r="AT7" s="21"/>
      <c r="AU7" s="21"/>
      <c r="AV7" s="21"/>
      <c r="AW7" s="21"/>
      <c r="AX7" s="21"/>
    </row>
    <row r="8" spans="2:50" s="22" customFormat="1" ht="9.75" customHeight="1" x14ac:dyDescent="0.2">
      <c r="B8" s="19"/>
      <c r="C8" s="99" t="s">
        <v>4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24"/>
      <c r="AP8" s="66"/>
      <c r="AQ8" s="66"/>
    </row>
    <row r="9" spans="2:50" s="28" customFormat="1" ht="12.75" customHeight="1" x14ac:dyDescent="0.15"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3"/>
      <c r="AD9" s="23"/>
      <c r="AE9" s="23"/>
      <c r="AF9" s="23"/>
      <c r="AG9" s="23"/>
      <c r="AH9" s="23"/>
      <c r="AI9" s="23"/>
      <c r="AJ9" s="23"/>
      <c r="AK9" s="23"/>
      <c r="AL9" s="27"/>
      <c r="AP9" s="67"/>
      <c r="AQ9" s="67"/>
    </row>
    <row r="10" spans="2:50" s="32" customFormat="1" ht="12.75" customHeight="1" x14ac:dyDescent="0.2">
      <c r="B10" s="29"/>
      <c r="C10" s="100" t="s">
        <v>209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31"/>
      <c r="AP10" s="68"/>
      <c r="AQ10" s="68"/>
    </row>
    <row r="11" spans="2:50" s="32" customFormat="1" ht="12.75" customHeight="1" x14ac:dyDescent="0.2"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63"/>
      <c r="Y11" s="30"/>
      <c r="Z11" s="30"/>
      <c r="AA11" s="30"/>
      <c r="AB11" s="30"/>
      <c r="AC11" s="30"/>
      <c r="AD11" s="60"/>
      <c r="AE11" s="30"/>
      <c r="AF11" s="30"/>
      <c r="AG11" s="30"/>
      <c r="AH11" s="30"/>
      <c r="AI11" s="30"/>
      <c r="AJ11" s="30"/>
      <c r="AK11" s="30"/>
      <c r="AL11" s="31"/>
      <c r="AP11" s="68"/>
      <c r="AQ11" s="68"/>
    </row>
    <row r="12" spans="2:50" x14ac:dyDescent="0.2">
      <c r="B12" s="16"/>
      <c r="C12" s="101" t="s">
        <v>7</v>
      </c>
      <c r="D12" s="101"/>
      <c r="E12" s="101"/>
      <c r="F12" s="101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33"/>
      <c r="U12" s="34"/>
      <c r="V12" s="34"/>
      <c r="W12" s="34"/>
      <c r="X12" s="64"/>
      <c r="Y12" s="34"/>
      <c r="Z12" s="34"/>
      <c r="AA12" s="34"/>
      <c r="AB12" s="34"/>
      <c r="AC12" s="62"/>
      <c r="AD12" s="61"/>
      <c r="AE12" s="87" t="s">
        <v>212</v>
      </c>
      <c r="AF12" s="87"/>
      <c r="AG12" s="102"/>
      <c r="AH12" s="102"/>
      <c r="AI12" s="102"/>
      <c r="AJ12" s="102"/>
      <c r="AK12" s="102"/>
      <c r="AL12" s="18"/>
    </row>
    <row r="13" spans="2:50" s="38" customFormat="1" ht="14.1" customHeight="1" x14ac:dyDescent="0.2">
      <c r="B13" s="35"/>
      <c r="C13" s="101" t="s">
        <v>9</v>
      </c>
      <c r="D13" s="101"/>
      <c r="E13" s="101"/>
      <c r="F13" s="101"/>
      <c r="G13" s="101"/>
      <c r="H13" s="101"/>
      <c r="I13" s="101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36"/>
      <c r="U13" s="101" t="s">
        <v>5</v>
      </c>
      <c r="V13" s="101"/>
      <c r="W13" s="101"/>
      <c r="X13" s="108">
        <f>VLOOKUP(' '!G3,' '!B4:F99,5)</f>
        <v>0</v>
      </c>
      <c r="Y13" s="108"/>
      <c r="Z13" s="108"/>
      <c r="AA13" s="108"/>
      <c r="AB13" s="108"/>
      <c r="AC13" s="108"/>
      <c r="AD13" s="108"/>
      <c r="AE13" s="95" t="s">
        <v>8</v>
      </c>
      <c r="AF13" s="95"/>
      <c r="AG13" s="95"/>
      <c r="AH13" s="165">
        <f>' '!G4</f>
        <v>0</v>
      </c>
      <c r="AI13" s="165"/>
      <c r="AJ13" s="165"/>
      <c r="AK13" s="165"/>
      <c r="AL13" s="37"/>
      <c r="AP13" s="65"/>
      <c r="AQ13" s="65"/>
    </row>
    <row r="14" spans="2:50" s="38" customFormat="1" ht="14.1" customHeight="1" x14ac:dyDescent="0.2">
      <c r="B14" s="35"/>
      <c r="C14" s="101" t="s">
        <v>6</v>
      </c>
      <c r="D14" s="101"/>
      <c r="E14" s="101"/>
      <c r="F14" s="101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36"/>
      <c r="U14" s="101" t="s">
        <v>211</v>
      </c>
      <c r="V14" s="101"/>
      <c r="W14" s="101"/>
      <c r="X14" s="101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37"/>
      <c r="AP14" s="65"/>
      <c r="AQ14" s="65"/>
    </row>
    <row r="15" spans="2:50" s="38" customFormat="1" ht="14.1" customHeight="1" x14ac:dyDescent="0.2">
      <c r="B15" s="35"/>
      <c r="C15" s="101" t="s">
        <v>210</v>
      </c>
      <c r="D15" s="101"/>
      <c r="E15" s="101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36"/>
      <c r="U15" s="101" t="s">
        <v>10</v>
      </c>
      <c r="V15" s="101"/>
      <c r="W15" s="101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37"/>
      <c r="AP15" s="65"/>
      <c r="AQ15" s="73"/>
    </row>
    <row r="16" spans="2:50" s="38" customFormat="1" x14ac:dyDescent="0.2">
      <c r="B16" s="35"/>
      <c r="C16" s="39"/>
      <c r="D16" s="39"/>
      <c r="E16" s="39"/>
      <c r="F16" s="39"/>
      <c r="G16" s="40"/>
      <c r="H16" s="40"/>
      <c r="I16" s="40"/>
      <c r="J16" s="40"/>
      <c r="K16" s="40"/>
      <c r="L16" s="40"/>
      <c r="M16" s="109"/>
      <c r="N16" s="109"/>
      <c r="O16" s="109"/>
      <c r="P16" s="109"/>
      <c r="Q16" s="40"/>
      <c r="R16" s="40"/>
      <c r="S16" s="40"/>
      <c r="T16" s="40"/>
      <c r="U16" s="39"/>
      <c r="V16" s="39"/>
      <c r="W16" s="39"/>
      <c r="X16" s="39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37"/>
      <c r="AP16" s="65"/>
      <c r="AQ16" s="65"/>
    </row>
    <row r="17" spans="2:43" s="44" customFormat="1" ht="16.5" customHeight="1" x14ac:dyDescent="0.2">
      <c r="B17" s="42"/>
      <c r="C17" s="94" t="s">
        <v>213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3" t="s">
        <v>221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43"/>
      <c r="AP17" s="69"/>
      <c r="AQ17" s="69"/>
    </row>
    <row r="18" spans="2:43" s="44" customFormat="1" ht="11.25" customHeight="1" x14ac:dyDescent="0.2">
      <c r="B18" s="42"/>
      <c r="C18" s="214" t="s">
        <v>11</v>
      </c>
      <c r="D18" s="214"/>
      <c r="E18" s="214"/>
      <c r="F18" s="214"/>
      <c r="G18" s="215"/>
      <c r="H18" s="88" t="s">
        <v>218</v>
      </c>
      <c r="I18" s="88"/>
      <c r="J18" s="88"/>
      <c r="K18" s="88"/>
      <c r="L18" s="91" t="s">
        <v>296</v>
      </c>
      <c r="M18" s="91"/>
      <c r="N18" s="91"/>
      <c r="O18" s="91"/>
      <c r="P18" s="90" t="s">
        <v>219</v>
      </c>
      <c r="Q18" s="90"/>
      <c r="R18" s="90"/>
      <c r="S18" s="90"/>
      <c r="T18" s="88" t="s">
        <v>220</v>
      </c>
      <c r="U18" s="88"/>
      <c r="V18" s="88"/>
      <c r="W18" s="89"/>
      <c r="X18" s="229" t="s">
        <v>287</v>
      </c>
      <c r="Y18" s="230"/>
      <c r="Z18" s="230"/>
      <c r="AA18" s="230"/>
      <c r="AB18" s="230"/>
      <c r="AC18" s="230"/>
      <c r="AD18" s="230"/>
      <c r="AE18" s="230"/>
      <c r="AF18" s="230"/>
      <c r="AG18" s="230"/>
      <c r="AH18" s="230"/>
      <c r="AI18" s="230"/>
      <c r="AJ18" s="230"/>
      <c r="AK18" s="231"/>
      <c r="AL18" s="43"/>
      <c r="AP18" s="69"/>
      <c r="AQ18" s="69"/>
    </row>
    <row r="19" spans="2:43" s="44" customFormat="1" ht="15.75" customHeight="1" x14ac:dyDescent="0.2">
      <c r="B19" s="42"/>
      <c r="C19" s="190"/>
      <c r="D19" s="190"/>
      <c r="E19" s="190"/>
      <c r="F19" s="190"/>
      <c r="G19" s="191"/>
      <c r="H19" s="114"/>
      <c r="I19" s="115"/>
      <c r="J19" s="115"/>
      <c r="K19" s="116"/>
      <c r="L19" s="74"/>
      <c r="M19" s="74"/>
      <c r="N19" s="74"/>
      <c r="O19" s="74"/>
      <c r="P19" s="158"/>
      <c r="Q19" s="159"/>
      <c r="R19" s="159"/>
      <c r="S19" s="160"/>
      <c r="T19" s="114"/>
      <c r="U19" s="115"/>
      <c r="V19" s="115"/>
      <c r="W19" s="161"/>
      <c r="X19" s="232"/>
      <c r="Y19" s="233"/>
      <c r="Z19" s="233"/>
      <c r="AA19" s="233"/>
      <c r="AB19" s="233"/>
      <c r="AC19" s="233"/>
      <c r="AD19" s="233"/>
      <c r="AE19" s="233"/>
      <c r="AF19" s="233"/>
      <c r="AG19" s="233"/>
      <c r="AH19" s="233"/>
      <c r="AI19" s="233"/>
      <c r="AJ19" s="233"/>
      <c r="AK19" s="234"/>
      <c r="AL19" s="43"/>
      <c r="AP19" s="69"/>
      <c r="AQ19" s="69"/>
    </row>
    <row r="20" spans="2:43" s="44" customFormat="1" ht="22.5" customHeight="1" x14ac:dyDescent="0.2">
      <c r="B20" s="42"/>
      <c r="C20" s="150" t="s">
        <v>214</v>
      </c>
      <c r="D20" s="151"/>
      <c r="E20" s="151"/>
      <c r="F20" s="151"/>
      <c r="G20" s="151"/>
      <c r="H20" s="187"/>
      <c r="I20" s="120"/>
      <c r="J20" s="120"/>
      <c r="K20" s="120"/>
      <c r="L20" s="187"/>
      <c r="M20" s="120"/>
      <c r="N20" s="120"/>
      <c r="O20" s="120"/>
      <c r="P20" s="187"/>
      <c r="Q20" s="120"/>
      <c r="R20" s="120"/>
      <c r="S20" s="120"/>
      <c r="T20" s="112"/>
      <c r="U20" s="113"/>
      <c r="V20" s="113"/>
      <c r="W20" s="113"/>
      <c r="X20" s="85" t="s">
        <v>288</v>
      </c>
      <c r="Y20" s="86"/>
      <c r="Z20" s="86"/>
      <c r="AA20" s="86"/>
      <c r="AB20" s="86"/>
      <c r="AC20" s="162"/>
      <c r="AD20" s="162"/>
      <c r="AE20" s="162"/>
      <c r="AF20" s="162"/>
      <c r="AG20" s="162"/>
      <c r="AH20" s="162"/>
      <c r="AI20" s="162"/>
      <c r="AJ20" s="162"/>
      <c r="AK20" s="162"/>
      <c r="AL20" s="43"/>
      <c r="AP20" s="69"/>
      <c r="AQ20" s="69"/>
    </row>
    <row r="21" spans="2:43" s="44" customFormat="1" ht="22.5" customHeight="1" x14ac:dyDescent="0.2">
      <c r="B21" s="42"/>
      <c r="C21" s="150" t="s">
        <v>215</v>
      </c>
      <c r="D21" s="151"/>
      <c r="E21" s="151"/>
      <c r="F21" s="151"/>
      <c r="G21" s="151"/>
      <c r="H21" s="117"/>
      <c r="I21" s="118"/>
      <c r="J21" s="118"/>
      <c r="K21" s="119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1"/>
      <c r="X21" s="85" t="s">
        <v>289</v>
      </c>
      <c r="Y21" s="86"/>
      <c r="Z21" s="86"/>
      <c r="AA21" s="86"/>
      <c r="AB21" s="86"/>
      <c r="AC21" s="162"/>
      <c r="AD21" s="162"/>
      <c r="AE21" s="162"/>
      <c r="AF21" s="162"/>
      <c r="AG21" s="162"/>
      <c r="AH21" s="162"/>
      <c r="AI21" s="162"/>
      <c r="AJ21" s="162"/>
      <c r="AK21" s="162"/>
      <c r="AL21" s="43"/>
      <c r="AP21" s="69"/>
      <c r="AQ21" s="69"/>
    </row>
    <row r="22" spans="2:43" s="44" customFormat="1" ht="14.25" customHeight="1" x14ac:dyDescent="0.2">
      <c r="B22" s="42"/>
      <c r="C22" s="188" t="s">
        <v>216</v>
      </c>
      <c r="D22" s="188"/>
      <c r="E22" s="188"/>
      <c r="F22" s="188"/>
      <c r="G22" s="189"/>
      <c r="H22" s="152"/>
      <c r="I22" s="153"/>
      <c r="J22" s="153"/>
      <c r="K22" s="154"/>
      <c r="L22" s="152"/>
      <c r="M22" s="153"/>
      <c r="N22" s="153"/>
      <c r="O22" s="154"/>
      <c r="P22" s="152"/>
      <c r="Q22" s="153"/>
      <c r="R22" s="153"/>
      <c r="S22" s="154"/>
      <c r="T22" s="152"/>
      <c r="U22" s="153"/>
      <c r="V22" s="153"/>
      <c r="W22" s="175"/>
      <c r="X22" s="240" t="s">
        <v>294</v>
      </c>
      <c r="Y22" s="241"/>
      <c r="Z22" s="241"/>
      <c r="AA22" s="241"/>
      <c r="AB22" s="241"/>
      <c r="AC22" s="241"/>
      <c r="AD22" s="241"/>
      <c r="AE22" s="241"/>
      <c r="AF22" s="241"/>
      <c r="AG22" s="241"/>
      <c r="AH22" s="241"/>
      <c r="AI22" s="241"/>
      <c r="AJ22" s="241"/>
      <c r="AK22" s="242"/>
      <c r="AL22" s="43"/>
      <c r="AP22" s="69"/>
      <c r="AQ22" s="69"/>
    </row>
    <row r="23" spans="2:43" s="44" customFormat="1" ht="18" customHeight="1" x14ac:dyDescent="0.2">
      <c r="B23" s="42"/>
      <c r="C23" s="190"/>
      <c r="D23" s="190"/>
      <c r="E23" s="190"/>
      <c r="F23" s="190"/>
      <c r="G23" s="191"/>
      <c r="H23" s="155"/>
      <c r="I23" s="156"/>
      <c r="J23" s="156"/>
      <c r="K23" s="157"/>
      <c r="L23" s="155"/>
      <c r="M23" s="156"/>
      <c r="N23" s="156"/>
      <c r="O23" s="157"/>
      <c r="P23" s="155"/>
      <c r="Q23" s="156"/>
      <c r="R23" s="156"/>
      <c r="S23" s="157"/>
      <c r="T23" s="155"/>
      <c r="U23" s="156"/>
      <c r="V23" s="156"/>
      <c r="W23" s="176"/>
      <c r="X23" s="193" t="s">
        <v>295</v>
      </c>
      <c r="Y23" s="194"/>
      <c r="Z23" s="194"/>
      <c r="AA23" s="194"/>
      <c r="AB23" s="195"/>
      <c r="AC23" s="177"/>
      <c r="AD23" s="177"/>
      <c r="AE23" s="177"/>
      <c r="AF23" s="177"/>
      <c r="AG23" s="177"/>
      <c r="AH23" s="177"/>
      <c r="AI23" s="177"/>
      <c r="AJ23" s="177"/>
      <c r="AK23" s="177"/>
      <c r="AL23" s="43"/>
      <c r="AP23" s="69"/>
      <c r="AQ23" s="69"/>
    </row>
    <row r="24" spans="2:43" s="44" customFormat="1" ht="22.5" customHeight="1" x14ac:dyDescent="0.2">
      <c r="B24" s="42"/>
      <c r="C24" s="204" t="s">
        <v>217</v>
      </c>
      <c r="D24" s="205"/>
      <c r="E24" s="205"/>
      <c r="F24" s="205"/>
      <c r="G24" s="205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66" t="s">
        <v>290</v>
      </c>
      <c r="Y24" s="167"/>
      <c r="Z24" s="167"/>
      <c r="AA24" s="167"/>
      <c r="AB24" s="168"/>
      <c r="AC24" s="199"/>
      <c r="AD24" s="200"/>
      <c r="AE24" s="200"/>
      <c r="AF24" s="200"/>
      <c r="AG24" s="200"/>
      <c r="AH24" s="200"/>
      <c r="AI24" s="200"/>
      <c r="AJ24" s="200"/>
      <c r="AK24" s="201"/>
      <c r="AL24" s="43"/>
      <c r="AP24" s="69"/>
      <c r="AQ24" s="69"/>
    </row>
    <row r="25" spans="2:43" s="44" customFormat="1" ht="16.5" customHeight="1" x14ac:dyDescent="0.2">
      <c r="B25" s="42"/>
      <c r="C25" s="139" t="s">
        <v>222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43"/>
      <c r="AP25" s="69"/>
      <c r="AQ25" s="69"/>
    </row>
    <row r="26" spans="2:43" s="44" customFormat="1" ht="22.5" customHeight="1" x14ac:dyDescent="0.2">
      <c r="B26" s="42"/>
      <c r="C26" s="202" t="s">
        <v>236</v>
      </c>
      <c r="D26" s="202"/>
      <c r="E26" s="202"/>
      <c r="F26" s="202"/>
      <c r="G26" s="202"/>
      <c r="H26" s="202"/>
      <c r="I26" s="202"/>
      <c r="J26" s="202"/>
      <c r="K26" s="203"/>
      <c r="L26" s="182"/>
      <c r="M26" s="183"/>
      <c r="N26" s="183"/>
      <c r="O26" s="183"/>
      <c r="P26" s="183"/>
      <c r="Q26" s="183"/>
      <c r="R26" s="183"/>
      <c r="S26" s="184"/>
      <c r="T26" s="213" t="s">
        <v>238</v>
      </c>
      <c r="U26" s="202"/>
      <c r="V26" s="202"/>
      <c r="W26" s="202"/>
      <c r="X26" s="202"/>
      <c r="Y26" s="202"/>
      <c r="Z26" s="202"/>
      <c r="AA26" s="202"/>
      <c r="AB26" s="203"/>
      <c r="AC26" s="185"/>
      <c r="AD26" s="186"/>
      <c r="AE26" s="186"/>
      <c r="AF26" s="186"/>
      <c r="AG26" s="186"/>
      <c r="AH26" s="186"/>
      <c r="AI26" s="186"/>
      <c r="AJ26" s="186"/>
      <c r="AK26" s="186"/>
      <c r="AL26" s="43"/>
      <c r="AP26" s="69"/>
      <c r="AQ26" s="69"/>
    </row>
    <row r="27" spans="2:43" s="44" customFormat="1" ht="22.5" customHeight="1" x14ac:dyDescent="0.2">
      <c r="B27" s="42"/>
      <c r="C27" s="170" t="s">
        <v>237</v>
      </c>
      <c r="D27" s="170"/>
      <c r="E27" s="170"/>
      <c r="F27" s="170"/>
      <c r="G27" s="170"/>
      <c r="H27" s="170"/>
      <c r="I27" s="170"/>
      <c r="J27" s="170"/>
      <c r="K27" s="128"/>
      <c r="L27" s="147"/>
      <c r="M27" s="148"/>
      <c r="N27" s="148"/>
      <c r="O27" s="148"/>
      <c r="P27" s="148"/>
      <c r="Q27" s="148"/>
      <c r="R27" s="148"/>
      <c r="S27" s="149"/>
      <c r="T27" s="235" t="s">
        <v>275</v>
      </c>
      <c r="U27" s="236"/>
      <c r="V27" s="236"/>
      <c r="W27" s="236"/>
      <c r="X27" s="236"/>
      <c r="Y27" s="236"/>
      <c r="Z27" s="236"/>
      <c r="AA27" s="236"/>
      <c r="AB27" s="237"/>
      <c r="AC27" s="178" t="e">
        <f>AC26+AQ4+AQ6</f>
        <v>#DIV/0!</v>
      </c>
      <c r="AD27" s="179"/>
      <c r="AE27" s="179"/>
      <c r="AF27" s="179"/>
      <c r="AG27" s="179"/>
      <c r="AH27" s="179"/>
      <c r="AI27" s="179"/>
      <c r="AJ27" s="179"/>
      <c r="AK27" s="179"/>
      <c r="AL27" s="43"/>
      <c r="AP27" s="69"/>
      <c r="AQ27" s="69"/>
    </row>
    <row r="28" spans="2:43" s="44" customFormat="1" ht="22.5" customHeight="1" x14ac:dyDescent="0.2">
      <c r="B28" s="42"/>
      <c r="C28" s="170" t="s">
        <v>239</v>
      </c>
      <c r="D28" s="170"/>
      <c r="E28" s="170"/>
      <c r="F28" s="170"/>
      <c r="G28" s="170"/>
      <c r="H28" s="170"/>
      <c r="I28" s="170"/>
      <c r="J28" s="170"/>
      <c r="K28" s="128"/>
      <c r="L28" s="196"/>
      <c r="M28" s="197"/>
      <c r="N28" s="197"/>
      <c r="O28" s="197"/>
      <c r="P28" s="197"/>
      <c r="Q28" s="197"/>
      <c r="R28" s="197"/>
      <c r="S28" s="198"/>
      <c r="T28" s="169" t="s">
        <v>302</v>
      </c>
      <c r="U28" s="170"/>
      <c r="V28" s="170"/>
      <c r="W28" s="170"/>
      <c r="X28" s="170"/>
      <c r="Y28" s="170"/>
      <c r="Z28" s="170"/>
      <c r="AA28" s="170"/>
      <c r="AB28" s="128"/>
      <c r="AC28" s="137" t="e">
        <f>(AC26-L28)*L29/(L26*L27)</f>
        <v>#DIV/0!</v>
      </c>
      <c r="AD28" s="138"/>
      <c r="AE28" s="138"/>
      <c r="AF28" s="138"/>
      <c r="AG28" s="45" t="str">
        <f>IF(AND(L26&gt;0,L27&gt;0),"or","")</f>
        <v/>
      </c>
      <c r="AH28" s="228" t="e">
        <f>AC28</f>
        <v>#DIV/0!</v>
      </c>
      <c r="AI28" s="228"/>
      <c r="AJ28" s="228"/>
      <c r="AK28" s="228"/>
      <c r="AL28" s="43"/>
      <c r="AP28" s="69"/>
      <c r="AQ28" s="70"/>
    </row>
    <row r="29" spans="2:43" s="44" customFormat="1" ht="22.5" customHeight="1" x14ac:dyDescent="0.2">
      <c r="B29" s="42"/>
      <c r="C29" s="170" t="s">
        <v>298</v>
      </c>
      <c r="D29" s="170"/>
      <c r="E29" s="170"/>
      <c r="F29" s="170"/>
      <c r="G29" s="170"/>
      <c r="H29" s="170"/>
      <c r="I29" s="170"/>
      <c r="J29" s="170"/>
      <c r="K29" s="128"/>
      <c r="L29" s="145"/>
      <c r="M29" s="146"/>
      <c r="N29" s="146"/>
      <c r="O29" s="146"/>
      <c r="P29" s="146"/>
      <c r="Q29" s="146"/>
      <c r="R29" s="146"/>
      <c r="S29" s="59" t="s">
        <v>269</v>
      </c>
      <c r="T29" s="169" t="s">
        <v>272</v>
      </c>
      <c r="U29" s="170"/>
      <c r="V29" s="170"/>
      <c r="W29" s="170"/>
      <c r="X29" s="170"/>
      <c r="Y29" s="170"/>
      <c r="Z29" s="170"/>
      <c r="AA29" s="170"/>
      <c r="AB29" s="128"/>
      <c r="AC29" s="140"/>
      <c r="AD29" s="141"/>
      <c r="AE29" s="141"/>
      <c r="AF29" s="141"/>
      <c r="AG29" s="141"/>
      <c r="AH29" s="141"/>
      <c r="AI29" s="141"/>
      <c r="AJ29" s="141"/>
      <c r="AK29" s="141"/>
      <c r="AL29" s="43"/>
      <c r="AP29" s="69"/>
      <c r="AQ29" s="69"/>
    </row>
    <row r="30" spans="2:43" s="44" customFormat="1" ht="22.5" customHeight="1" x14ac:dyDescent="0.2">
      <c r="B30" s="42"/>
      <c r="C30" s="206" t="s">
        <v>299</v>
      </c>
      <c r="D30" s="206"/>
      <c r="E30" s="206"/>
      <c r="F30" s="206"/>
      <c r="G30" s="206"/>
      <c r="H30" s="206"/>
      <c r="I30" s="206"/>
      <c r="J30" s="206"/>
      <c r="K30" s="103"/>
      <c r="L30" s="210"/>
      <c r="M30" s="211"/>
      <c r="N30" s="211"/>
      <c r="O30" s="211"/>
      <c r="P30" s="211"/>
      <c r="Q30" s="211"/>
      <c r="R30" s="211"/>
      <c r="S30" s="212"/>
      <c r="T30" s="172" t="s">
        <v>276</v>
      </c>
      <c r="U30" s="173"/>
      <c r="V30" s="173"/>
      <c r="W30" s="173"/>
      <c r="X30" s="173"/>
      <c r="Y30" s="173"/>
      <c r="Z30" s="173"/>
      <c r="AA30" s="173"/>
      <c r="AB30" s="174"/>
      <c r="AC30" s="140"/>
      <c r="AD30" s="141"/>
      <c r="AE30" s="141"/>
      <c r="AF30" s="141"/>
      <c r="AG30" s="141"/>
      <c r="AH30" s="141"/>
      <c r="AI30" s="141"/>
      <c r="AJ30" s="141"/>
      <c r="AK30" s="141"/>
      <c r="AL30" s="43"/>
      <c r="AP30" s="69"/>
      <c r="AQ30" s="69"/>
    </row>
    <row r="31" spans="2:43" s="44" customFormat="1" ht="22.5" customHeight="1" x14ac:dyDescent="0.2">
      <c r="B31" s="42"/>
      <c r="C31" s="206" t="s">
        <v>300</v>
      </c>
      <c r="D31" s="206"/>
      <c r="E31" s="206"/>
      <c r="F31" s="206"/>
      <c r="G31" s="206"/>
      <c r="H31" s="206"/>
      <c r="I31" s="206"/>
      <c r="J31" s="206"/>
      <c r="K31" s="103"/>
      <c r="L31" s="147"/>
      <c r="M31" s="148"/>
      <c r="N31" s="148"/>
      <c r="O31" s="148"/>
      <c r="P31" s="148"/>
      <c r="Q31" s="148"/>
      <c r="R31" s="148"/>
      <c r="S31" s="149"/>
      <c r="T31" s="169" t="s">
        <v>274</v>
      </c>
      <c r="U31" s="170"/>
      <c r="V31" s="170"/>
      <c r="W31" s="170"/>
      <c r="X31" s="170"/>
      <c r="Y31" s="170"/>
      <c r="Z31" s="170"/>
      <c r="AA31" s="170"/>
      <c r="AB31" s="128"/>
      <c r="AC31" s="219" t="e">
        <f>AC28+AC29</f>
        <v>#DIV/0!</v>
      </c>
      <c r="AD31" s="220"/>
      <c r="AE31" s="220"/>
      <c r="AF31" s="220"/>
      <c r="AG31" s="220"/>
      <c r="AH31" s="220"/>
      <c r="AI31" s="220"/>
      <c r="AJ31" s="220"/>
      <c r="AK31" s="220"/>
      <c r="AL31" s="43"/>
      <c r="AP31" s="69"/>
      <c r="AQ31" s="69"/>
    </row>
    <row r="32" spans="2:43" s="44" customFormat="1" ht="22.5" customHeight="1" x14ac:dyDescent="0.2">
      <c r="B32" s="42"/>
      <c r="C32" s="226" t="s">
        <v>270</v>
      </c>
      <c r="D32" s="226"/>
      <c r="E32" s="226"/>
      <c r="F32" s="226"/>
      <c r="G32" s="226"/>
      <c r="H32" s="226"/>
      <c r="I32" s="226"/>
      <c r="J32" s="226"/>
      <c r="K32" s="227"/>
      <c r="L32" s="216">
        <f>L30-L31</f>
        <v>0</v>
      </c>
      <c r="M32" s="217"/>
      <c r="N32" s="217"/>
      <c r="O32" s="217"/>
      <c r="P32" s="217"/>
      <c r="Q32" s="217"/>
      <c r="R32" s="217"/>
      <c r="S32" s="218"/>
      <c r="T32" s="169" t="s">
        <v>271</v>
      </c>
      <c r="U32" s="170"/>
      <c r="V32" s="170"/>
      <c r="W32" s="170"/>
      <c r="X32" s="170"/>
      <c r="Y32" s="170"/>
      <c r="Z32" s="170"/>
      <c r="AA32" s="170"/>
      <c r="AB32" s="128"/>
      <c r="AC32" s="219" t="e">
        <f>AC31-(0.05*AC31)</f>
        <v>#DIV/0!</v>
      </c>
      <c r="AD32" s="220"/>
      <c r="AE32" s="220"/>
      <c r="AF32" s="220"/>
      <c r="AG32" s="220"/>
      <c r="AH32" s="220" t="e">
        <f>AC31+(AC31*0.05)</f>
        <v>#DIV/0!</v>
      </c>
      <c r="AI32" s="220"/>
      <c r="AJ32" s="220"/>
      <c r="AK32" s="220"/>
      <c r="AL32" s="43"/>
      <c r="AP32" s="69"/>
      <c r="AQ32" s="69"/>
    </row>
    <row r="33" spans="2:43" s="44" customFormat="1" ht="22.5" customHeight="1" x14ac:dyDescent="0.2">
      <c r="B33" s="42"/>
      <c r="C33" s="221" t="s">
        <v>301</v>
      </c>
      <c r="D33" s="221"/>
      <c r="E33" s="221"/>
      <c r="F33" s="221"/>
      <c r="G33" s="221"/>
      <c r="H33" s="221"/>
      <c r="I33" s="221"/>
      <c r="J33" s="221"/>
      <c r="K33" s="222"/>
      <c r="L33" s="207" t="e">
        <f>AQ5</f>
        <v>#DIV/0!</v>
      </c>
      <c r="M33" s="208"/>
      <c r="N33" s="208"/>
      <c r="O33" s="208"/>
      <c r="P33" s="208"/>
      <c r="Q33" s="208"/>
      <c r="R33" s="208"/>
      <c r="S33" s="209"/>
      <c r="T33" s="223" t="s">
        <v>273</v>
      </c>
      <c r="U33" s="224"/>
      <c r="V33" s="224"/>
      <c r="W33" s="224"/>
      <c r="X33" s="224"/>
      <c r="Y33" s="224"/>
      <c r="Z33" s="224"/>
      <c r="AA33" s="224"/>
      <c r="AB33" s="225"/>
      <c r="AC33" s="238"/>
      <c r="AD33" s="239"/>
      <c r="AE33" s="239"/>
      <c r="AF33" s="239"/>
      <c r="AG33" s="239"/>
      <c r="AH33" s="239"/>
      <c r="AI33" s="239"/>
      <c r="AJ33" s="239"/>
      <c r="AK33" s="239"/>
      <c r="AL33" s="43"/>
      <c r="AP33" s="69"/>
      <c r="AQ33" s="69"/>
    </row>
    <row r="34" spans="2:43" s="44" customFormat="1" ht="16.5" customHeight="1" x14ac:dyDescent="0.2">
      <c r="B34" s="42"/>
      <c r="C34" s="139" t="s">
        <v>297</v>
      </c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43"/>
      <c r="AP34" s="69"/>
      <c r="AQ34" s="69"/>
    </row>
    <row r="35" spans="2:43" s="46" customFormat="1" ht="22.5" customHeight="1" x14ac:dyDescent="0.2">
      <c r="B35" s="42"/>
      <c r="C35" s="142" t="s">
        <v>223</v>
      </c>
      <c r="D35" s="143"/>
      <c r="E35" s="143"/>
      <c r="F35" s="143"/>
      <c r="G35" s="143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33"/>
      <c r="X35" s="163"/>
      <c r="Y35" s="163"/>
      <c r="Z35" s="163"/>
      <c r="AA35" s="164"/>
      <c r="AB35" s="123"/>
      <c r="AC35" s="123"/>
      <c r="AD35" s="123"/>
      <c r="AE35" s="123"/>
      <c r="AF35" s="123"/>
      <c r="AG35" s="132"/>
      <c r="AH35" s="132"/>
      <c r="AI35" s="132"/>
      <c r="AJ35" s="132"/>
      <c r="AK35" s="133"/>
      <c r="AL35" s="43"/>
      <c r="AP35" s="71"/>
      <c r="AQ35" s="71"/>
    </row>
    <row r="36" spans="2:43" s="46" customFormat="1" ht="22.5" customHeight="1" x14ac:dyDescent="0.2">
      <c r="B36" s="42"/>
      <c r="C36" s="128" t="s">
        <v>224</v>
      </c>
      <c r="D36" s="129"/>
      <c r="E36" s="129"/>
      <c r="F36" s="129"/>
      <c r="G36" s="129"/>
      <c r="H36" s="136"/>
      <c r="I36" s="120"/>
      <c r="J36" s="120"/>
      <c r="K36" s="120"/>
      <c r="L36" s="120"/>
      <c r="M36" s="136"/>
      <c r="N36" s="120"/>
      <c r="O36" s="120"/>
      <c r="P36" s="120"/>
      <c r="Q36" s="120"/>
      <c r="R36" s="136"/>
      <c r="S36" s="120"/>
      <c r="T36" s="120"/>
      <c r="U36" s="120"/>
      <c r="V36" s="120"/>
      <c r="W36" s="125"/>
      <c r="X36" s="180"/>
      <c r="Y36" s="180"/>
      <c r="Z36" s="180"/>
      <c r="AA36" s="181"/>
      <c r="AB36" s="124"/>
      <c r="AC36" s="124"/>
      <c r="AD36" s="124"/>
      <c r="AE36" s="124"/>
      <c r="AF36" s="124"/>
      <c r="AG36" s="124"/>
      <c r="AH36" s="124"/>
      <c r="AI36" s="124"/>
      <c r="AJ36" s="124"/>
      <c r="AK36" s="125"/>
      <c r="AL36" s="43"/>
      <c r="AP36" s="71"/>
      <c r="AQ36" s="71"/>
    </row>
    <row r="37" spans="2:43" s="46" customFormat="1" ht="22.5" customHeight="1" x14ac:dyDescent="0.2">
      <c r="B37" s="42"/>
      <c r="C37" s="128" t="s">
        <v>225</v>
      </c>
      <c r="D37" s="129"/>
      <c r="E37" s="129"/>
      <c r="F37" s="129"/>
      <c r="G37" s="129"/>
      <c r="H37" s="136"/>
      <c r="I37" s="120"/>
      <c r="J37" s="120"/>
      <c r="K37" s="120"/>
      <c r="L37" s="120"/>
      <c r="M37" s="136"/>
      <c r="N37" s="120"/>
      <c r="O37" s="120"/>
      <c r="P37" s="120"/>
      <c r="Q37" s="120"/>
      <c r="R37" s="136"/>
      <c r="S37" s="120"/>
      <c r="T37" s="120"/>
      <c r="U37" s="120"/>
      <c r="V37" s="120"/>
      <c r="W37" s="125"/>
      <c r="X37" s="180"/>
      <c r="Y37" s="180"/>
      <c r="Z37" s="180"/>
      <c r="AA37" s="181"/>
      <c r="AB37" s="124"/>
      <c r="AC37" s="124"/>
      <c r="AD37" s="124"/>
      <c r="AE37" s="124"/>
      <c r="AF37" s="124"/>
      <c r="AG37" s="124"/>
      <c r="AH37" s="124"/>
      <c r="AI37" s="124"/>
      <c r="AJ37" s="124"/>
      <c r="AK37" s="125"/>
      <c r="AL37" s="43"/>
      <c r="AP37" s="71"/>
      <c r="AQ37" s="71"/>
    </row>
    <row r="38" spans="2:43" s="44" customFormat="1" ht="22.5" customHeight="1" x14ac:dyDescent="0.2">
      <c r="B38" s="42"/>
      <c r="C38" s="128" t="s">
        <v>226</v>
      </c>
      <c r="D38" s="129"/>
      <c r="E38" s="129"/>
      <c r="F38" s="129"/>
      <c r="G38" s="129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43"/>
      <c r="AP38" s="69"/>
      <c r="AQ38" s="69"/>
    </row>
    <row r="39" spans="2:43" s="44" customFormat="1" ht="22.5" customHeight="1" x14ac:dyDescent="0.2">
      <c r="B39" s="42"/>
      <c r="C39" s="128" t="s">
        <v>292</v>
      </c>
      <c r="D39" s="129"/>
      <c r="E39" s="129"/>
      <c r="F39" s="129"/>
      <c r="G39" s="129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2"/>
      <c r="X39" s="130"/>
      <c r="Y39" s="130"/>
      <c r="Z39" s="130"/>
      <c r="AA39" s="13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2"/>
      <c r="AL39" s="43"/>
      <c r="AP39" s="69"/>
      <c r="AQ39" s="69"/>
    </row>
    <row r="40" spans="2:43" s="44" customFormat="1" ht="22.5" customHeight="1" x14ac:dyDescent="0.2">
      <c r="B40" s="42"/>
      <c r="C40" s="128" t="s">
        <v>227</v>
      </c>
      <c r="D40" s="129"/>
      <c r="E40" s="129"/>
      <c r="F40" s="129"/>
      <c r="G40" s="129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2"/>
      <c r="X40" s="130"/>
      <c r="Y40" s="130"/>
      <c r="Z40" s="130"/>
      <c r="AA40" s="13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2"/>
      <c r="AL40" s="43"/>
      <c r="AP40" s="69"/>
      <c r="AQ40" s="69"/>
    </row>
    <row r="41" spans="2:43" s="44" customFormat="1" ht="22.5" customHeight="1" x14ac:dyDescent="0.2">
      <c r="B41" s="42"/>
      <c r="C41" s="103" t="s">
        <v>335</v>
      </c>
      <c r="D41" s="104"/>
      <c r="E41" s="104"/>
      <c r="F41" s="104"/>
      <c r="G41" s="104"/>
      <c r="H41" s="82" t="e">
        <f>AVERAGE(H40:V40)</f>
        <v>#DIV/0!</v>
      </c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4"/>
      <c r="W41" s="105" t="str">
        <f>IF(AND(W39&gt;0,W40&gt;0),((W39+W40)/2),"")</f>
        <v/>
      </c>
      <c r="X41" s="106"/>
      <c r="Y41" s="106"/>
      <c r="Z41" s="106"/>
      <c r="AA41" s="107"/>
      <c r="AB41" s="135" t="str">
        <f>IF(AND(AB39&gt;0,AB40&gt;0),((AB39+AB40)/2),"")</f>
        <v/>
      </c>
      <c r="AC41" s="135"/>
      <c r="AD41" s="135"/>
      <c r="AE41" s="135"/>
      <c r="AF41" s="135"/>
      <c r="AG41" s="135" t="str">
        <f>IF(AND(AG39&gt;0,AG40&gt;0),((AG39+AG40)/2),"")</f>
        <v/>
      </c>
      <c r="AH41" s="135"/>
      <c r="AI41" s="135"/>
      <c r="AJ41" s="135"/>
      <c r="AK41" s="135"/>
      <c r="AL41" s="43"/>
      <c r="AP41" s="69"/>
      <c r="AQ41" s="69"/>
    </row>
    <row r="42" spans="2:43" s="44" customFormat="1" x14ac:dyDescent="0.2">
      <c r="B42" s="42"/>
      <c r="C42" s="47"/>
      <c r="D42" s="48"/>
      <c r="E42" s="48"/>
      <c r="F42" s="48"/>
      <c r="G42" s="48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3"/>
      <c r="AP42" s="69"/>
      <c r="AQ42" s="69"/>
    </row>
    <row r="43" spans="2:43" s="44" customFormat="1" ht="14.1" customHeight="1" x14ac:dyDescent="0.2">
      <c r="B43" s="42"/>
      <c r="C43" s="48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3"/>
      <c r="AP43" s="69"/>
      <c r="AQ43" s="69"/>
    </row>
    <row r="44" spans="2:43" s="44" customFormat="1" ht="14.1" customHeight="1" x14ac:dyDescent="0.2">
      <c r="B44" s="42"/>
      <c r="C44" s="48"/>
      <c r="D44" s="48"/>
      <c r="E44" s="48"/>
      <c r="F44" s="48"/>
      <c r="G44" s="48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3"/>
      <c r="AP44" s="69"/>
      <c r="AQ44" s="69"/>
    </row>
    <row r="45" spans="2:43" s="46" customFormat="1" x14ac:dyDescent="0.2">
      <c r="B45" s="42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43"/>
      <c r="AP45" s="71"/>
      <c r="AQ45" s="71"/>
    </row>
    <row r="46" spans="2:43" s="46" customFormat="1" ht="14.1" customHeight="1" x14ac:dyDescent="0.2">
      <c r="B46" s="42"/>
      <c r="C46" s="48"/>
      <c r="D46" s="48"/>
      <c r="E46" s="48"/>
      <c r="F46" s="48"/>
      <c r="G46" s="48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3"/>
      <c r="AP46" s="71"/>
      <c r="AQ46" s="71"/>
    </row>
    <row r="47" spans="2:43" s="44" customFormat="1" ht="15.75" customHeight="1" x14ac:dyDescent="0.2">
      <c r="B47" s="42"/>
      <c r="C47" s="48"/>
      <c r="D47" s="48"/>
      <c r="E47" s="48"/>
      <c r="F47" s="48"/>
      <c r="G47" s="48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134" t="s">
        <v>228</v>
      </c>
      <c r="V47" s="134"/>
      <c r="W47" s="134"/>
      <c r="X47" s="171"/>
      <c r="Y47" s="171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1"/>
      <c r="AK47" s="171"/>
      <c r="AL47" s="43"/>
      <c r="AP47" s="69"/>
      <c r="AQ47" s="69"/>
    </row>
    <row r="48" spans="2:43" s="44" customFormat="1" ht="15.75" customHeight="1" x14ac:dyDescent="0.2">
      <c r="B48" s="42"/>
      <c r="C48" s="48"/>
      <c r="D48" s="48"/>
      <c r="E48" s="48"/>
      <c r="F48" s="48"/>
      <c r="G48" s="48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51"/>
      <c r="V48" s="134" t="s">
        <v>229</v>
      </c>
      <c r="W48" s="134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43"/>
      <c r="AP48" s="69"/>
      <c r="AQ48" s="69"/>
    </row>
    <row r="49" spans="2:43" s="44" customFormat="1" ht="15.75" customHeight="1" x14ac:dyDescent="0.2">
      <c r="B49" s="42"/>
      <c r="C49" s="52"/>
      <c r="D49" s="53"/>
      <c r="E49" s="53"/>
      <c r="F49" s="53"/>
      <c r="G49" s="53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134" t="s">
        <v>230</v>
      </c>
      <c r="V49" s="134"/>
      <c r="W49" s="134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71"/>
      <c r="AJ49" s="171"/>
      <c r="AK49" s="171"/>
      <c r="AL49" s="43"/>
      <c r="AP49" s="69"/>
      <c r="AQ49" s="69"/>
    </row>
    <row r="50" spans="2:43" s="38" customFormat="1" ht="14.1" customHeight="1" x14ac:dyDescent="0.2">
      <c r="B50" s="35"/>
      <c r="C50" s="54"/>
      <c r="D50" s="54"/>
      <c r="E50" s="54"/>
      <c r="F50" s="54"/>
      <c r="G50" s="54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37"/>
      <c r="AP50" s="65"/>
      <c r="AQ50" s="65"/>
    </row>
    <row r="51" spans="2:43" ht="0.95" customHeight="1" x14ac:dyDescent="0.2">
      <c r="B51" s="55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7"/>
    </row>
    <row r="52" spans="2:43" x14ac:dyDescent="0.2"/>
  </sheetData>
  <sheetProtection password="CCE5" sheet="1" selectLockedCells="1"/>
  <mergeCells count="155">
    <mergeCell ref="AC31:AK31"/>
    <mergeCell ref="AH28:AK28"/>
    <mergeCell ref="X18:AK19"/>
    <mergeCell ref="T27:AB27"/>
    <mergeCell ref="AH32:AK32"/>
    <mergeCell ref="AC33:AK33"/>
    <mergeCell ref="T31:AB31"/>
    <mergeCell ref="T29:AB29"/>
    <mergeCell ref="X22:AK22"/>
    <mergeCell ref="L32:S32"/>
    <mergeCell ref="AC32:AG32"/>
    <mergeCell ref="C33:K33"/>
    <mergeCell ref="T32:AB32"/>
    <mergeCell ref="T33:AB33"/>
    <mergeCell ref="C32:K32"/>
    <mergeCell ref="C30:K30"/>
    <mergeCell ref="L33:S33"/>
    <mergeCell ref="C31:K31"/>
    <mergeCell ref="L30:S30"/>
    <mergeCell ref="T26:AB26"/>
    <mergeCell ref="C17:W17"/>
    <mergeCell ref="L21:O21"/>
    <mergeCell ref="C18:G19"/>
    <mergeCell ref="L20:O20"/>
    <mergeCell ref="H24:K24"/>
    <mergeCell ref="L28:S28"/>
    <mergeCell ref="AC24:AK24"/>
    <mergeCell ref="C26:K26"/>
    <mergeCell ref="C27:K27"/>
    <mergeCell ref="T24:W24"/>
    <mergeCell ref="L24:O24"/>
    <mergeCell ref="C24:G24"/>
    <mergeCell ref="L27:S27"/>
    <mergeCell ref="L26:S26"/>
    <mergeCell ref="AC26:AK26"/>
    <mergeCell ref="H20:K20"/>
    <mergeCell ref="C22:G23"/>
    <mergeCell ref="H22:K23"/>
    <mergeCell ref="P20:S20"/>
    <mergeCell ref="P24:S24"/>
    <mergeCell ref="X23:AB23"/>
    <mergeCell ref="C20:G20"/>
    <mergeCell ref="X49:AK49"/>
    <mergeCell ref="X48:AK48"/>
    <mergeCell ref="C28:K28"/>
    <mergeCell ref="C29:K29"/>
    <mergeCell ref="AC30:AK30"/>
    <mergeCell ref="M35:Q35"/>
    <mergeCell ref="R35:V35"/>
    <mergeCell ref="C38:G38"/>
    <mergeCell ref="W36:AA36"/>
    <mergeCell ref="M37:Q37"/>
    <mergeCell ref="AE13:AG13"/>
    <mergeCell ref="AH13:AK13"/>
    <mergeCell ref="X24:AB24"/>
    <mergeCell ref="T28:AB28"/>
    <mergeCell ref="U14:X14"/>
    <mergeCell ref="X47:AK47"/>
    <mergeCell ref="T30:AB30"/>
    <mergeCell ref="T22:W23"/>
    <mergeCell ref="AC23:AK23"/>
    <mergeCell ref="AC27:AK27"/>
    <mergeCell ref="W35:AA35"/>
    <mergeCell ref="C36:G36"/>
    <mergeCell ref="H36:L36"/>
    <mergeCell ref="M36:Q36"/>
    <mergeCell ref="C37:G37"/>
    <mergeCell ref="H37:L37"/>
    <mergeCell ref="W37:AA37"/>
    <mergeCell ref="C25:AK25"/>
    <mergeCell ref="C21:G21"/>
    <mergeCell ref="P22:S23"/>
    <mergeCell ref="L22:O23"/>
    <mergeCell ref="P19:S19"/>
    <mergeCell ref="T19:W19"/>
    <mergeCell ref="AC20:AK20"/>
    <mergeCell ref="AC21:AK21"/>
    <mergeCell ref="AC28:AF28"/>
    <mergeCell ref="U49:W49"/>
    <mergeCell ref="C34:AK34"/>
    <mergeCell ref="AC29:AK29"/>
    <mergeCell ref="C35:G35"/>
    <mergeCell ref="H35:L35"/>
    <mergeCell ref="L29:R29"/>
    <mergeCell ref="L31:S31"/>
    <mergeCell ref="R37:V37"/>
    <mergeCell ref="W38:AA38"/>
    <mergeCell ref="AG35:AK35"/>
    <mergeCell ref="V48:W48"/>
    <mergeCell ref="R40:V40"/>
    <mergeCell ref="AB41:AF41"/>
    <mergeCell ref="AG41:AK41"/>
    <mergeCell ref="AB37:AF37"/>
    <mergeCell ref="AG36:AK36"/>
    <mergeCell ref="R36:V36"/>
    <mergeCell ref="AG38:AK38"/>
    <mergeCell ref="U47:W47"/>
    <mergeCell ref="C40:G40"/>
    <mergeCell ref="M40:Q40"/>
    <mergeCell ref="C39:G39"/>
    <mergeCell ref="H38:L38"/>
    <mergeCell ref="AG40:AK40"/>
    <mergeCell ref="W40:AA40"/>
    <mergeCell ref="R39:V39"/>
    <mergeCell ref="W39:AA39"/>
    <mergeCell ref="AB40:AF40"/>
    <mergeCell ref="H39:L39"/>
    <mergeCell ref="M39:Q39"/>
    <mergeCell ref="H40:L40"/>
    <mergeCell ref="AB39:AF39"/>
    <mergeCell ref="AG39:AK39"/>
    <mergeCell ref="AB35:AF35"/>
    <mergeCell ref="AG37:AK37"/>
    <mergeCell ref="R38:V38"/>
    <mergeCell ref="AB38:AF38"/>
    <mergeCell ref="AB36:AF36"/>
    <mergeCell ref="M38:Q38"/>
    <mergeCell ref="C15:E15"/>
    <mergeCell ref="T21:W21"/>
    <mergeCell ref="P21:S21"/>
    <mergeCell ref="T20:W20"/>
    <mergeCell ref="H19:K19"/>
    <mergeCell ref="H21:K21"/>
    <mergeCell ref="U15:W15"/>
    <mergeCell ref="F15:S15"/>
    <mergeCell ref="AG12:AK12"/>
    <mergeCell ref="C41:G41"/>
    <mergeCell ref="W41:AA41"/>
    <mergeCell ref="J13:S13"/>
    <mergeCell ref="U13:W13"/>
    <mergeCell ref="G14:S14"/>
    <mergeCell ref="C13:I13"/>
    <mergeCell ref="C14:F14"/>
    <mergeCell ref="X13:AD13"/>
    <mergeCell ref="M16:P16"/>
    <mergeCell ref="X17:AK17"/>
    <mergeCell ref="C3:AK3"/>
    <mergeCell ref="C4:AK4"/>
    <mergeCell ref="C5:AK5"/>
    <mergeCell ref="C6:AK6"/>
    <mergeCell ref="Y14:AK14"/>
    <mergeCell ref="C7:AK7"/>
    <mergeCell ref="C8:AK8"/>
    <mergeCell ref="C10:AK10"/>
    <mergeCell ref="C12:F12"/>
    <mergeCell ref="H41:V41"/>
    <mergeCell ref="X20:AB20"/>
    <mergeCell ref="X21:AB21"/>
    <mergeCell ref="AE12:AF12"/>
    <mergeCell ref="H18:K18"/>
    <mergeCell ref="T18:W18"/>
    <mergeCell ref="P18:S18"/>
    <mergeCell ref="L18:O18"/>
    <mergeCell ref="G12:S12"/>
    <mergeCell ref="X15:AK15"/>
  </mergeCells>
  <phoneticPr fontId="0" type="noConversion"/>
  <dataValidations xWindow="773" yWindow="355" count="2">
    <dataValidation allowBlank="1" showInputMessage="1" showErrorMessage="1" promptTitle="Region" prompt="Automatic when county is selected" sqref="AH13"/>
    <dataValidation allowBlank="1" showInputMessage="1" showErrorMessage="1" promptTitle="Date Format" prompt="DD-Mmm-YY" sqref="AG12:AK12"/>
  </dataValidations>
  <printOptions horizontalCentered="1"/>
  <pageMargins left="0.25" right="0.25" top="0.25" bottom="0.25" header="0" footer="0"/>
  <pageSetup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70" r:id="rId4" name="Drop Down 446">
              <controlPr defaultSize="0" autoLine="0" autoPict="0">
                <anchor moveWithCells="1">
                  <from>
                    <xdr:col>11</xdr:col>
                    <xdr:colOff>9525</xdr:colOff>
                    <xdr:row>18</xdr:row>
                    <xdr:rowOff>0</xdr:rowOff>
                  </from>
                  <to>
                    <xdr:col>15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23</xdr:col>
                    <xdr:colOff>0</xdr:colOff>
                    <xdr:row>11</xdr:row>
                    <xdr:rowOff>133350</xdr:rowOff>
                  </from>
                  <to>
                    <xdr:col>30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6" name="Drop Down 447">
              <controlPr defaultSize="0" autoLine="0" autoPict="0">
                <anchor moveWithCells="1">
                  <from>
                    <xdr:col>19</xdr:col>
                    <xdr:colOff>0</xdr:colOff>
                    <xdr:row>18</xdr:row>
                    <xdr:rowOff>0</xdr:rowOff>
                  </from>
                  <to>
                    <xdr:col>23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7" name="Drop Down 448">
              <controlPr defaultSize="0" autoLine="0" autoPict="0">
                <anchor moveWithCells="1">
                  <from>
                    <xdr:col>7</xdr:col>
                    <xdr:colOff>0</xdr:colOff>
                    <xdr:row>18</xdr:row>
                    <xdr:rowOff>0</xdr:rowOff>
                  </from>
                  <to>
                    <xdr:col>11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B1:AX52"/>
  <sheetViews>
    <sheetView showGridLines="0" topLeftCell="A4" zoomScaleNormal="100" workbookViewId="0">
      <selection activeCell="H35" sqref="H35:L35"/>
    </sheetView>
  </sheetViews>
  <sheetFormatPr defaultColWidth="2.7109375" defaultRowHeight="12.75" customHeight="1" zeroHeight="1" x14ac:dyDescent="0.2"/>
  <cols>
    <col min="1" max="1" width="2.7109375" style="12" customWidth="1"/>
    <col min="2" max="2" width="1.7109375" style="12" customWidth="1"/>
    <col min="3" max="10" width="2.7109375" style="12" customWidth="1"/>
    <col min="11" max="11" width="5.140625" style="12" customWidth="1"/>
    <col min="12" max="12" width="3.7109375" style="12" customWidth="1"/>
    <col min="13" max="13" width="4.140625" style="12" customWidth="1"/>
    <col min="14" max="14" width="5.140625" style="12" customWidth="1"/>
    <col min="15" max="15" width="3.28515625" style="12" customWidth="1"/>
    <col min="16" max="18" width="2.7109375" style="12" customWidth="1"/>
    <col min="19" max="20" width="4.7109375" style="12" customWidth="1"/>
    <col min="21" max="22" width="2.7109375" style="12" customWidth="1"/>
    <col min="23" max="23" width="6.28515625" style="12" customWidth="1"/>
    <col min="24" max="37" width="2.7109375" style="12" customWidth="1"/>
    <col min="38" max="38" width="1.7109375" style="12" customWidth="1"/>
    <col min="39" max="41" width="2.7109375" style="12" customWidth="1"/>
    <col min="42" max="42" width="16.85546875" style="65" hidden="1" customWidth="1"/>
    <col min="43" max="43" width="10.7109375" style="65" hidden="1" customWidth="1"/>
    <col min="44" max="16384" width="2.7109375" style="12"/>
  </cols>
  <sheetData>
    <row r="1" spans="2:50" x14ac:dyDescent="0.2">
      <c r="AP1" s="65" t="s">
        <v>281</v>
      </c>
      <c r="AQ1" s="72">
        <f>IF(ABS(L32)&gt;20,ABS(L32/1000),0)</f>
        <v>0</v>
      </c>
    </row>
    <row r="2" spans="2:50" ht="0.95" customHeight="1" x14ac:dyDescent="0.2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5"/>
    </row>
    <row r="3" spans="2:50" ht="71.25" customHeight="1" x14ac:dyDescent="0.2">
      <c r="B3" s="16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18"/>
    </row>
    <row r="4" spans="2:50" s="22" customFormat="1" ht="15.75" x14ac:dyDescent="0.25">
      <c r="B4" s="19"/>
      <c r="C4" s="96" t="s">
        <v>0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20"/>
      <c r="AM4" s="21"/>
      <c r="AN4" s="21"/>
      <c r="AO4" s="21"/>
      <c r="AP4" s="66" t="s">
        <v>278</v>
      </c>
      <c r="AQ4" s="21">
        <f>AQ1*AC26</f>
        <v>0</v>
      </c>
      <c r="AR4" s="21"/>
      <c r="AS4" s="21"/>
      <c r="AT4" s="21"/>
      <c r="AU4" s="21"/>
      <c r="AV4" s="21"/>
      <c r="AW4" s="21"/>
      <c r="AX4" s="21"/>
    </row>
    <row r="5" spans="2:50" s="22" customFormat="1" ht="14.25" customHeight="1" x14ac:dyDescent="0.25">
      <c r="B5" s="19"/>
      <c r="C5" s="96" t="s">
        <v>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20"/>
      <c r="AM5" s="21"/>
      <c r="AN5" s="21"/>
      <c r="AO5" s="21"/>
      <c r="AP5" s="66" t="s">
        <v>279</v>
      </c>
      <c r="AQ5" s="21">
        <f>(AQ4*L29)/(L26*L27)</f>
        <v>0</v>
      </c>
      <c r="AR5" s="21"/>
      <c r="AS5" s="21"/>
      <c r="AT5" s="21"/>
      <c r="AU5" s="21"/>
      <c r="AV5" s="21"/>
      <c r="AW5" s="21"/>
      <c r="AX5" s="21"/>
    </row>
    <row r="6" spans="2:50" s="22" customFormat="1" x14ac:dyDescent="0.2">
      <c r="B6" s="19"/>
      <c r="C6" s="97" t="s">
        <v>2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20"/>
      <c r="AM6" s="21"/>
      <c r="AN6" s="21"/>
      <c r="AO6" s="21"/>
      <c r="AP6" s="66" t="s">
        <v>280</v>
      </c>
      <c r="AQ6" s="66">
        <f>(AC26-L28)*AC30/AC28</f>
        <v>1008.8541666666666</v>
      </c>
      <c r="AR6" s="21"/>
      <c r="AS6" s="21"/>
      <c r="AT6" s="21"/>
      <c r="AU6" s="21"/>
      <c r="AV6" s="21"/>
      <c r="AW6" s="21"/>
      <c r="AX6" s="21"/>
    </row>
    <row r="7" spans="2:50" s="22" customFormat="1" ht="9.75" customHeight="1" x14ac:dyDescent="0.2">
      <c r="B7" s="19"/>
      <c r="C7" s="98" t="s">
        <v>3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20"/>
      <c r="AM7" s="21"/>
      <c r="AN7" s="21"/>
      <c r="AO7" s="21"/>
      <c r="AP7" s="66"/>
      <c r="AQ7" s="66"/>
      <c r="AR7" s="21"/>
      <c r="AS7" s="21"/>
      <c r="AT7" s="21"/>
      <c r="AU7" s="21"/>
      <c r="AV7" s="21"/>
      <c r="AW7" s="21"/>
      <c r="AX7" s="21"/>
    </row>
    <row r="8" spans="2:50" s="22" customFormat="1" ht="9.75" customHeight="1" x14ac:dyDescent="0.2">
      <c r="B8" s="19"/>
      <c r="C8" s="99" t="s">
        <v>4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24"/>
      <c r="AP8" s="66"/>
      <c r="AQ8" s="66"/>
    </row>
    <row r="9" spans="2:50" s="28" customFormat="1" ht="12.75" customHeight="1" x14ac:dyDescent="0.15"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3"/>
      <c r="AD9" s="23"/>
      <c r="AE9" s="23"/>
      <c r="AF9" s="23"/>
      <c r="AG9" s="23"/>
      <c r="AH9" s="23"/>
      <c r="AI9" s="23"/>
      <c r="AJ9" s="23"/>
      <c r="AK9" s="23"/>
      <c r="AL9" s="27"/>
      <c r="AP9" s="67"/>
      <c r="AQ9" s="67"/>
    </row>
    <row r="10" spans="2:50" s="32" customFormat="1" ht="12.75" customHeight="1" x14ac:dyDescent="0.2">
      <c r="B10" s="29"/>
      <c r="C10" s="100" t="s">
        <v>209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31"/>
      <c r="AP10" s="68"/>
      <c r="AQ10" s="68"/>
    </row>
    <row r="11" spans="2:50" s="32" customFormat="1" ht="12.75" customHeight="1" x14ac:dyDescent="0.2"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63"/>
      <c r="Y11" s="30"/>
      <c r="Z11" s="30"/>
      <c r="AA11" s="30"/>
      <c r="AB11" s="30"/>
      <c r="AC11" s="30"/>
      <c r="AD11" s="60"/>
      <c r="AE11" s="30"/>
      <c r="AF11" s="30"/>
      <c r="AG11" s="30"/>
      <c r="AH11" s="30"/>
      <c r="AI11" s="30"/>
      <c r="AJ11" s="30"/>
      <c r="AK11" s="30"/>
      <c r="AL11" s="31"/>
      <c r="AP11" s="68"/>
      <c r="AQ11" s="68"/>
    </row>
    <row r="12" spans="2:50" x14ac:dyDescent="0.2">
      <c r="B12" s="16"/>
      <c r="C12" s="101" t="s">
        <v>7</v>
      </c>
      <c r="D12" s="101"/>
      <c r="E12" s="101"/>
      <c r="F12" s="101"/>
      <c r="G12" s="243" t="s">
        <v>231</v>
      </c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33"/>
      <c r="U12" s="34"/>
      <c r="V12" s="34"/>
      <c r="W12" s="34"/>
      <c r="X12" s="64"/>
      <c r="Y12" s="34"/>
      <c r="Z12" s="34"/>
      <c r="AA12" s="34"/>
      <c r="AB12" s="34"/>
      <c r="AC12" s="62"/>
      <c r="AD12" s="61"/>
      <c r="AE12" s="87" t="s">
        <v>212</v>
      </c>
      <c r="AF12" s="87"/>
      <c r="AG12" s="244">
        <v>41806</v>
      </c>
      <c r="AH12" s="244"/>
      <c r="AI12" s="244"/>
      <c r="AJ12" s="244"/>
      <c r="AK12" s="244"/>
      <c r="AL12" s="18"/>
    </row>
    <row r="13" spans="2:50" s="38" customFormat="1" ht="14.1" customHeight="1" x14ac:dyDescent="0.2">
      <c r="B13" s="35"/>
      <c r="C13" s="101" t="s">
        <v>9</v>
      </c>
      <c r="D13" s="101"/>
      <c r="E13" s="101"/>
      <c r="F13" s="101"/>
      <c r="G13" s="101"/>
      <c r="H13" s="101"/>
      <c r="I13" s="101"/>
      <c r="J13" s="243" t="s">
        <v>304</v>
      </c>
      <c r="K13" s="243"/>
      <c r="L13" s="243"/>
      <c r="M13" s="243"/>
      <c r="N13" s="243"/>
      <c r="O13" s="243"/>
      <c r="P13" s="243"/>
      <c r="Q13" s="243"/>
      <c r="R13" s="243"/>
      <c r="S13" s="243"/>
      <c r="T13" s="36"/>
      <c r="U13" s="101" t="s">
        <v>5</v>
      </c>
      <c r="V13" s="101"/>
      <c r="W13" s="101"/>
      <c r="X13" s="108">
        <f>VLOOKUP(' '!G3,' '!B4:F99,5)</f>
        <v>0</v>
      </c>
      <c r="Y13" s="108"/>
      <c r="Z13" s="108"/>
      <c r="AA13" s="108"/>
      <c r="AB13" s="108"/>
      <c r="AC13" s="108"/>
      <c r="AD13" s="108"/>
      <c r="AE13" s="95" t="s">
        <v>8</v>
      </c>
      <c r="AF13" s="95"/>
      <c r="AG13" s="95"/>
      <c r="AH13" s="165">
        <f>' '!G4</f>
        <v>0</v>
      </c>
      <c r="AI13" s="165"/>
      <c r="AJ13" s="165"/>
      <c r="AK13" s="165"/>
      <c r="AL13" s="37"/>
      <c r="AP13" s="65"/>
      <c r="AQ13" s="65"/>
    </row>
    <row r="14" spans="2:50" s="38" customFormat="1" ht="14.1" customHeight="1" x14ac:dyDescent="0.2">
      <c r="B14" s="35"/>
      <c r="C14" s="101" t="s">
        <v>6</v>
      </c>
      <c r="D14" s="101"/>
      <c r="E14" s="101"/>
      <c r="F14" s="101"/>
      <c r="G14" s="243" t="s">
        <v>232</v>
      </c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36"/>
      <c r="U14" s="101" t="s">
        <v>211</v>
      </c>
      <c r="V14" s="101"/>
      <c r="W14" s="101"/>
      <c r="X14" s="101"/>
      <c r="Y14" s="243" t="s">
        <v>303</v>
      </c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3"/>
      <c r="AK14" s="243"/>
      <c r="AL14" s="37"/>
      <c r="AP14" s="65"/>
      <c r="AQ14" s="65"/>
    </row>
    <row r="15" spans="2:50" s="38" customFormat="1" ht="14.1" customHeight="1" x14ac:dyDescent="0.2">
      <c r="B15" s="35"/>
      <c r="C15" s="101" t="s">
        <v>210</v>
      </c>
      <c r="D15" s="101"/>
      <c r="E15" s="101"/>
      <c r="F15" s="243" t="s">
        <v>233</v>
      </c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36"/>
      <c r="U15" s="101" t="s">
        <v>10</v>
      </c>
      <c r="V15" s="101"/>
      <c r="W15" s="101"/>
      <c r="X15" s="243" t="s">
        <v>234</v>
      </c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3"/>
      <c r="AK15" s="243"/>
      <c r="AL15" s="37"/>
      <c r="AP15" s="65"/>
      <c r="AQ15" s="73"/>
    </row>
    <row r="16" spans="2:50" s="38" customFormat="1" x14ac:dyDescent="0.2">
      <c r="B16" s="35"/>
      <c r="C16" s="39"/>
      <c r="D16" s="39"/>
      <c r="E16" s="39"/>
      <c r="F16" s="39"/>
      <c r="G16" s="40"/>
      <c r="H16" s="40"/>
      <c r="I16" s="40"/>
      <c r="J16" s="40"/>
      <c r="K16" s="40"/>
      <c r="L16" s="40"/>
      <c r="M16" s="109"/>
      <c r="N16" s="109"/>
      <c r="O16" s="109"/>
      <c r="P16" s="109"/>
      <c r="Q16" s="40"/>
      <c r="R16" s="40"/>
      <c r="S16" s="40"/>
      <c r="T16" s="40"/>
      <c r="U16" s="39"/>
      <c r="V16" s="39"/>
      <c r="W16" s="39"/>
      <c r="X16" s="39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37"/>
      <c r="AP16" s="65"/>
      <c r="AQ16" s="65"/>
    </row>
    <row r="17" spans="2:43" s="44" customFormat="1" ht="16.5" customHeight="1" x14ac:dyDescent="0.2">
      <c r="B17" s="42"/>
      <c r="C17" s="94" t="s">
        <v>213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3" t="s">
        <v>221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43"/>
      <c r="AP17" s="69"/>
      <c r="AQ17" s="69"/>
    </row>
    <row r="18" spans="2:43" s="44" customFormat="1" ht="11.25" customHeight="1" x14ac:dyDescent="0.2">
      <c r="B18" s="42"/>
      <c r="C18" s="214" t="s">
        <v>11</v>
      </c>
      <c r="D18" s="214"/>
      <c r="E18" s="214"/>
      <c r="F18" s="214"/>
      <c r="G18" s="215"/>
      <c r="H18" s="88" t="s">
        <v>218</v>
      </c>
      <c r="I18" s="88"/>
      <c r="J18" s="88"/>
      <c r="K18" s="88"/>
      <c r="L18" s="91" t="s">
        <v>296</v>
      </c>
      <c r="M18" s="91"/>
      <c r="N18" s="91"/>
      <c r="O18" s="91"/>
      <c r="P18" s="88" t="s">
        <v>219</v>
      </c>
      <c r="Q18" s="88"/>
      <c r="R18" s="88"/>
      <c r="S18" s="88"/>
      <c r="T18" s="88" t="s">
        <v>220</v>
      </c>
      <c r="U18" s="88"/>
      <c r="V18" s="88"/>
      <c r="W18" s="89"/>
      <c r="X18" s="229" t="s">
        <v>287</v>
      </c>
      <c r="Y18" s="230"/>
      <c r="Z18" s="230"/>
      <c r="AA18" s="230"/>
      <c r="AB18" s="230"/>
      <c r="AC18" s="230"/>
      <c r="AD18" s="230"/>
      <c r="AE18" s="230"/>
      <c r="AF18" s="230"/>
      <c r="AG18" s="230"/>
      <c r="AH18" s="230"/>
      <c r="AI18" s="230"/>
      <c r="AJ18" s="230"/>
      <c r="AK18" s="231"/>
      <c r="AL18" s="43"/>
      <c r="AP18" s="69"/>
      <c r="AQ18" s="69"/>
    </row>
    <row r="19" spans="2:43" s="44" customFormat="1" ht="15.75" customHeight="1" x14ac:dyDescent="0.2">
      <c r="B19" s="42"/>
      <c r="C19" s="190"/>
      <c r="D19" s="190"/>
      <c r="E19" s="190"/>
      <c r="F19" s="190"/>
      <c r="G19" s="191"/>
      <c r="H19" s="114"/>
      <c r="I19" s="115"/>
      <c r="J19" s="115"/>
      <c r="K19" s="116"/>
      <c r="L19" s="74"/>
      <c r="M19" s="74"/>
      <c r="N19" s="74"/>
      <c r="O19" s="74"/>
      <c r="P19" s="114"/>
      <c r="Q19" s="115"/>
      <c r="R19" s="115"/>
      <c r="S19" s="116"/>
      <c r="T19" s="114"/>
      <c r="U19" s="115"/>
      <c r="V19" s="115"/>
      <c r="W19" s="161"/>
      <c r="X19" s="232"/>
      <c r="Y19" s="233"/>
      <c r="Z19" s="233"/>
      <c r="AA19" s="233"/>
      <c r="AB19" s="233"/>
      <c r="AC19" s="233"/>
      <c r="AD19" s="233"/>
      <c r="AE19" s="233"/>
      <c r="AF19" s="233"/>
      <c r="AG19" s="233"/>
      <c r="AH19" s="233"/>
      <c r="AI19" s="233"/>
      <c r="AJ19" s="233"/>
      <c r="AK19" s="234"/>
      <c r="AL19" s="43"/>
      <c r="AP19" s="69"/>
      <c r="AQ19" s="69"/>
    </row>
    <row r="20" spans="2:43" s="44" customFormat="1" ht="22.5" customHeight="1" x14ac:dyDescent="0.2">
      <c r="B20" s="42"/>
      <c r="C20" s="150" t="s">
        <v>214</v>
      </c>
      <c r="D20" s="151"/>
      <c r="E20" s="151"/>
      <c r="F20" s="151"/>
      <c r="G20" s="151"/>
      <c r="H20" s="187" t="s">
        <v>282</v>
      </c>
      <c r="I20" s="120"/>
      <c r="J20" s="120"/>
      <c r="K20" s="120"/>
      <c r="L20" s="187" t="s">
        <v>283</v>
      </c>
      <c r="M20" s="120"/>
      <c r="N20" s="120"/>
      <c r="O20" s="120"/>
      <c r="P20" s="187" t="s">
        <v>285</v>
      </c>
      <c r="Q20" s="120"/>
      <c r="R20" s="120"/>
      <c r="S20" s="120"/>
      <c r="T20" s="112" t="s">
        <v>286</v>
      </c>
      <c r="U20" s="113"/>
      <c r="V20" s="113"/>
      <c r="W20" s="113"/>
      <c r="X20" s="85" t="s">
        <v>288</v>
      </c>
      <c r="Y20" s="86"/>
      <c r="Z20" s="86"/>
      <c r="AA20" s="86"/>
      <c r="AB20" s="86"/>
      <c r="AC20" s="245">
        <v>14000023</v>
      </c>
      <c r="AD20" s="245"/>
      <c r="AE20" s="245"/>
      <c r="AF20" s="245"/>
      <c r="AG20" s="245"/>
      <c r="AH20" s="245"/>
      <c r="AI20" s="245"/>
      <c r="AJ20" s="245"/>
      <c r="AK20" s="245"/>
      <c r="AL20" s="43"/>
      <c r="AP20" s="69"/>
      <c r="AQ20" s="69"/>
    </row>
    <row r="21" spans="2:43" s="44" customFormat="1" ht="22.5" customHeight="1" x14ac:dyDescent="0.2">
      <c r="B21" s="42"/>
      <c r="C21" s="150" t="s">
        <v>215</v>
      </c>
      <c r="D21" s="151"/>
      <c r="E21" s="151"/>
      <c r="F21" s="151"/>
      <c r="G21" s="151"/>
      <c r="H21" s="117" t="s">
        <v>15</v>
      </c>
      <c r="I21" s="118"/>
      <c r="J21" s="118"/>
      <c r="K21" s="119"/>
      <c r="L21" s="110" t="s">
        <v>15</v>
      </c>
      <c r="M21" s="110"/>
      <c r="N21" s="110"/>
      <c r="O21" s="110"/>
      <c r="P21" s="110" t="s">
        <v>15</v>
      </c>
      <c r="Q21" s="110"/>
      <c r="R21" s="110"/>
      <c r="S21" s="110"/>
      <c r="T21" s="110" t="s">
        <v>15</v>
      </c>
      <c r="U21" s="110"/>
      <c r="V21" s="110"/>
      <c r="W21" s="111"/>
      <c r="X21" s="85" t="s">
        <v>289</v>
      </c>
      <c r="Y21" s="86"/>
      <c r="Z21" s="86"/>
      <c r="AA21" s="86"/>
      <c r="AB21" s="86"/>
      <c r="AC21" s="245">
        <v>6500</v>
      </c>
      <c r="AD21" s="245"/>
      <c r="AE21" s="245"/>
      <c r="AF21" s="245"/>
      <c r="AG21" s="245"/>
      <c r="AH21" s="245"/>
      <c r="AI21" s="245"/>
      <c r="AJ21" s="245"/>
      <c r="AK21" s="245"/>
      <c r="AL21" s="43"/>
      <c r="AP21" s="69"/>
      <c r="AQ21" s="69"/>
    </row>
    <row r="22" spans="2:43" s="44" customFormat="1" ht="14.25" customHeight="1" x14ac:dyDescent="0.2">
      <c r="B22" s="42"/>
      <c r="C22" s="188" t="s">
        <v>216</v>
      </c>
      <c r="D22" s="188"/>
      <c r="E22" s="188"/>
      <c r="F22" s="188"/>
      <c r="G22" s="189"/>
      <c r="H22" s="152" t="s">
        <v>235</v>
      </c>
      <c r="I22" s="153"/>
      <c r="J22" s="153"/>
      <c r="K22" s="154"/>
      <c r="L22" s="152" t="s">
        <v>235</v>
      </c>
      <c r="M22" s="153"/>
      <c r="N22" s="153"/>
      <c r="O22" s="154"/>
      <c r="P22" s="152" t="s">
        <v>235</v>
      </c>
      <c r="Q22" s="153"/>
      <c r="R22" s="153"/>
      <c r="S22" s="154"/>
      <c r="T22" s="152" t="s">
        <v>235</v>
      </c>
      <c r="U22" s="153"/>
      <c r="V22" s="153"/>
      <c r="W22" s="175"/>
      <c r="X22" s="240" t="s">
        <v>294</v>
      </c>
      <c r="Y22" s="241"/>
      <c r="Z22" s="241"/>
      <c r="AA22" s="241"/>
      <c r="AB22" s="241"/>
      <c r="AC22" s="241"/>
      <c r="AD22" s="241"/>
      <c r="AE22" s="241"/>
      <c r="AF22" s="241"/>
      <c r="AG22" s="241"/>
      <c r="AH22" s="241"/>
      <c r="AI22" s="241"/>
      <c r="AJ22" s="241"/>
      <c r="AK22" s="242"/>
      <c r="AL22" s="43"/>
      <c r="AP22" s="69"/>
      <c r="AQ22" s="69"/>
    </row>
    <row r="23" spans="2:43" s="44" customFormat="1" ht="18" customHeight="1" x14ac:dyDescent="0.2">
      <c r="B23" s="42"/>
      <c r="C23" s="190"/>
      <c r="D23" s="190"/>
      <c r="E23" s="190"/>
      <c r="F23" s="190"/>
      <c r="G23" s="191"/>
      <c r="H23" s="155"/>
      <c r="I23" s="156"/>
      <c r="J23" s="156"/>
      <c r="K23" s="157"/>
      <c r="L23" s="155"/>
      <c r="M23" s="156"/>
      <c r="N23" s="156"/>
      <c r="O23" s="157"/>
      <c r="P23" s="155"/>
      <c r="Q23" s="156"/>
      <c r="R23" s="156"/>
      <c r="S23" s="157"/>
      <c r="T23" s="155"/>
      <c r="U23" s="156"/>
      <c r="V23" s="156"/>
      <c r="W23" s="176"/>
      <c r="X23" s="193" t="s">
        <v>295</v>
      </c>
      <c r="Y23" s="194"/>
      <c r="Z23" s="194"/>
      <c r="AA23" s="194"/>
      <c r="AB23" s="195"/>
      <c r="AC23" s="246">
        <v>6000</v>
      </c>
      <c r="AD23" s="246"/>
      <c r="AE23" s="246"/>
      <c r="AF23" s="246"/>
      <c r="AG23" s="246"/>
      <c r="AH23" s="246"/>
      <c r="AI23" s="246"/>
      <c r="AJ23" s="246"/>
      <c r="AK23" s="246"/>
      <c r="AL23" s="43"/>
      <c r="AP23" s="69"/>
      <c r="AQ23" s="69"/>
    </row>
    <row r="24" spans="2:43" s="44" customFormat="1" ht="22.5" customHeight="1" x14ac:dyDescent="0.2">
      <c r="B24" s="42"/>
      <c r="C24" s="204" t="s">
        <v>217</v>
      </c>
      <c r="D24" s="205"/>
      <c r="E24" s="205"/>
      <c r="F24" s="205"/>
      <c r="G24" s="205"/>
      <c r="H24" s="192" t="s">
        <v>277</v>
      </c>
      <c r="I24" s="192"/>
      <c r="J24" s="192"/>
      <c r="K24" s="192"/>
      <c r="L24" s="192" t="s">
        <v>277</v>
      </c>
      <c r="M24" s="192"/>
      <c r="N24" s="192"/>
      <c r="O24" s="192"/>
      <c r="P24" s="192" t="s">
        <v>277</v>
      </c>
      <c r="Q24" s="192"/>
      <c r="R24" s="192"/>
      <c r="S24" s="192"/>
      <c r="T24" s="192" t="s">
        <v>277</v>
      </c>
      <c r="U24" s="192"/>
      <c r="V24" s="192"/>
      <c r="W24" s="192"/>
      <c r="X24" s="166" t="s">
        <v>290</v>
      </c>
      <c r="Y24" s="167"/>
      <c r="Z24" s="167"/>
      <c r="AA24" s="167"/>
      <c r="AB24" s="168"/>
      <c r="AC24" s="247">
        <v>6500</v>
      </c>
      <c r="AD24" s="248"/>
      <c r="AE24" s="248"/>
      <c r="AF24" s="248"/>
      <c r="AG24" s="248"/>
      <c r="AH24" s="248"/>
      <c r="AI24" s="248"/>
      <c r="AJ24" s="248"/>
      <c r="AK24" s="249"/>
      <c r="AL24" s="43"/>
      <c r="AP24" s="69"/>
      <c r="AQ24" s="69"/>
    </row>
    <row r="25" spans="2:43" s="44" customFormat="1" ht="16.5" customHeight="1" x14ac:dyDescent="0.2">
      <c r="B25" s="42"/>
      <c r="C25" s="139" t="s">
        <v>222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43"/>
      <c r="AP25" s="69"/>
      <c r="AQ25" s="69"/>
    </row>
    <row r="26" spans="2:43" s="44" customFormat="1" ht="22.5" customHeight="1" x14ac:dyDescent="0.2">
      <c r="B26" s="42"/>
      <c r="C26" s="202" t="s">
        <v>236</v>
      </c>
      <c r="D26" s="202"/>
      <c r="E26" s="202"/>
      <c r="F26" s="202"/>
      <c r="G26" s="202"/>
      <c r="H26" s="202"/>
      <c r="I26" s="202"/>
      <c r="J26" s="202"/>
      <c r="K26" s="203"/>
      <c r="L26" s="182">
        <v>0.1547</v>
      </c>
      <c r="M26" s="183"/>
      <c r="N26" s="183"/>
      <c r="O26" s="183"/>
      <c r="P26" s="183"/>
      <c r="Q26" s="183"/>
      <c r="R26" s="183"/>
      <c r="S26" s="184"/>
      <c r="T26" s="213" t="s">
        <v>238</v>
      </c>
      <c r="U26" s="202"/>
      <c r="V26" s="202"/>
      <c r="W26" s="202"/>
      <c r="X26" s="202"/>
      <c r="Y26" s="202"/>
      <c r="Z26" s="202"/>
      <c r="AA26" s="202"/>
      <c r="AB26" s="203"/>
      <c r="AC26" s="185">
        <v>31000</v>
      </c>
      <c r="AD26" s="186"/>
      <c r="AE26" s="186"/>
      <c r="AF26" s="186"/>
      <c r="AG26" s="186"/>
      <c r="AH26" s="186"/>
      <c r="AI26" s="186"/>
      <c r="AJ26" s="186"/>
      <c r="AK26" s="186"/>
      <c r="AL26" s="43"/>
      <c r="AP26" s="69"/>
      <c r="AQ26" s="69"/>
    </row>
    <row r="27" spans="2:43" s="44" customFormat="1" ht="22.5" customHeight="1" x14ac:dyDescent="0.2">
      <c r="B27" s="42"/>
      <c r="C27" s="170" t="s">
        <v>237</v>
      </c>
      <c r="D27" s="170"/>
      <c r="E27" s="170"/>
      <c r="F27" s="170"/>
      <c r="G27" s="170"/>
      <c r="H27" s="170"/>
      <c r="I27" s="170"/>
      <c r="J27" s="170"/>
      <c r="K27" s="128"/>
      <c r="L27" s="147">
        <v>29800000</v>
      </c>
      <c r="M27" s="148"/>
      <c r="N27" s="148"/>
      <c r="O27" s="148"/>
      <c r="P27" s="148"/>
      <c r="Q27" s="148"/>
      <c r="R27" s="148"/>
      <c r="S27" s="149"/>
      <c r="T27" s="235" t="s">
        <v>275</v>
      </c>
      <c r="U27" s="236"/>
      <c r="V27" s="236"/>
      <c r="W27" s="236"/>
      <c r="X27" s="236"/>
      <c r="Y27" s="236"/>
      <c r="Z27" s="236"/>
      <c r="AA27" s="236"/>
      <c r="AB27" s="237"/>
      <c r="AC27" s="178">
        <f>AC26+AQ4+AQ6</f>
        <v>32008.854166666668</v>
      </c>
      <c r="AD27" s="179"/>
      <c r="AE27" s="179"/>
      <c r="AF27" s="179"/>
      <c r="AG27" s="179"/>
      <c r="AH27" s="179"/>
      <c r="AI27" s="179"/>
      <c r="AJ27" s="179"/>
      <c r="AK27" s="179"/>
      <c r="AL27" s="43"/>
      <c r="AP27" s="69"/>
      <c r="AQ27" s="69"/>
    </row>
    <row r="28" spans="2:43" s="44" customFormat="1" ht="22.5" customHeight="1" x14ac:dyDescent="0.2">
      <c r="B28" s="42"/>
      <c r="C28" s="170" t="s">
        <v>239</v>
      </c>
      <c r="D28" s="170"/>
      <c r="E28" s="170"/>
      <c r="F28" s="170"/>
      <c r="G28" s="170"/>
      <c r="H28" s="170"/>
      <c r="I28" s="170"/>
      <c r="J28" s="170"/>
      <c r="K28" s="128"/>
      <c r="L28" s="196">
        <v>3000</v>
      </c>
      <c r="M28" s="197"/>
      <c r="N28" s="197"/>
      <c r="O28" s="197"/>
      <c r="P28" s="197"/>
      <c r="Q28" s="197"/>
      <c r="R28" s="197"/>
      <c r="S28" s="198"/>
      <c r="T28" s="169" t="s">
        <v>302</v>
      </c>
      <c r="U28" s="170"/>
      <c r="V28" s="170"/>
      <c r="W28" s="170"/>
      <c r="X28" s="170"/>
      <c r="Y28" s="170"/>
      <c r="Z28" s="170"/>
      <c r="AA28" s="170"/>
      <c r="AB28" s="128"/>
      <c r="AC28" s="137">
        <f>(AC26-L28)*L29/(L26*L27)</f>
        <v>17.346411977284461</v>
      </c>
      <c r="AD28" s="138"/>
      <c r="AE28" s="138"/>
      <c r="AF28" s="138"/>
      <c r="AG28" s="45" t="str">
        <f>IF(AND(L26&gt;0,L27&gt;0),"or","")</f>
        <v>or</v>
      </c>
      <c r="AH28" s="228">
        <f>AC28</f>
        <v>17.346411977284461</v>
      </c>
      <c r="AI28" s="228"/>
      <c r="AJ28" s="228"/>
      <c r="AK28" s="228"/>
      <c r="AL28" s="43"/>
      <c r="AP28" s="69"/>
      <c r="AQ28" s="70"/>
    </row>
    <row r="29" spans="2:43" s="44" customFormat="1" ht="22.5" customHeight="1" x14ac:dyDescent="0.2">
      <c r="B29" s="42"/>
      <c r="C29" s="170" t="s">
        <v>298</v>
      </c>
      <c r="D29" s="170"/>
      <c r="E29" s="170"/>
      <c r="F29" s="170"/>
      <c r="G29" s="170"/>
      <c r="H29" s="170"/>
      <c r="I29" s="170"/>
      <c r="J29" s="170"/>
      <c r="K29" s="128"/>
      <c r="L29" s="145">
        <v>2856</v>
      </c>
      <c r="M29" s="146"/>
      <c r="N29" s="146"/>
      <c r="O29" s="146"/>
      <c r="P29" s="146"/>
      <c r="Q29" s="146"/>
      <c r="R29" s="146"/>
      <c r="S29" s="59" t="s">
        <v>269</v>
      </c>
      <c r="T29" s="169" t="s">
        <v>272</v>
      </c>
      <c r="U29" s="170"/>
      <c r="V29" s="170"/>
      <c r="W29" s="170"/>
      <c r="X29" s="170"/>
      <c r="Y29" s="170"/>
      <c r="Z29" s="170"/>
      <c r="AA29" s="170"/>
      <c r="AB29" s="128"/>
      <c r="AC29" s="140">
        <v>0.625</v>
      </c>
      <c r="AD29" s="141"/>
      <c r="AE29" s="141"/>
      <c r="AF29" s="141"/>
      <c r="AG29" s="141"/>
      <c r="AH29" s="141"/>
      <c r="AI29" s="141"/>
      <c r="AJ29" s="141"/>
      <c r="AK29" s="141"/>
      <c r="AL29" s="43"/>
      <c r="AP29" s="69"/>
      <c r="AQ29" s="69"/>
    </row>
    <row r="30" spans="2:43" s="44" customFormat="1" ht="22.5" customHeight="1" x14ac:dyDescent="0.2">
      <c r="B30" s="42"/>
      <c r="C30" s="206" t="s">
        <v>299</v>
      </c>
      <c r="D30" s="206"/>
      <c r="E30" s="206"/>
      <c r="F30" s="206"/>
      <c r="G30" s="206"/>
      <c r="H30" s="206"/>
      <c r="I30" s="206"/>
      <c r="J30" s="206"/>
      <c r="K30" s="103"/>
      <c r="L30" s="210">
        <v>65</v>
      </c>
      <c r="M30" s="211"/>
      <c r="N30" s="211"/>
      <c r="O30" s="211"/>
      <c r="P30" s="211"/>
      <c r="Q30" s="211"/>
      <c r="R30" s="211"/>
      <c r="S30" s="212"/>
      <c r="T30" s="172" t="s">
        <v>276</v>
      </c>
      <c r="U30" s="173"/>
      <c r="V30" s="173"/>
      <c r="W30" s="173"/>
      <c r="X30" s="173"/>
      <c r="Y30" s="173"/>
      <c r="Z30" s="173"/>
      <c r="AA30" s="173"/>
      <c r="AB30" s="174"/>
      <c r="AC30" s="140">
        <v>0.625</v>
      </c>
      <c r="AD30" s="141"/>
      <c r="AE30" s="141"/>
      <c r="AF30" s="141"/>
      <c r="AG30" s="141"/>
      <c r="AH30" s="141"/>
      <c r="AI30" s="141"/>
      <c r="AJ30" s="141"/>
      <c r="AK30" s="141"/>
      <c r="AL30" s="43"/>
      <c r="AP30" s="69"/>
      <c r="AQ30" s="69"/>
    </row>
    <row r="31" spans="2:43" s="44" customFormat="1" ht="22.5" customHeight="1" x14ac:dyDescent="0.2">
      <c r="B31" s="42"/>
      <c r="C31" s="206" t="s">
        <v>300</v>
      </c>
      <c r="D31" s="206"/>
      <c r="E31" s="206"/>
      <c r="F31" s="206"/>
      <c r="G31" s="206"/>
      <c r="H31" s="206"/>
      <c r="I31" s="206"/>
      <c r="J31" s="206"/>
      <c r="K31" s="103"/>
      <c r="L31" s="147">
        <v>85</v>
      </c>
      <c r="M31" s="148"/>
      <c r="N31" s="148"/>
      <c r="O31" s="148"/>
      <c r="P31" s="148"/>
      <c r="Q31" s="148"/>
      <c r="R31" s="148"/>
      <c r="S31" s="149"/>
      <c r="T31" s="169" t="s">
        <v>274</v>
      </c>
      <c r="U31" s="170"/>
      <c r="V31" s="170"/>
      <c r="W31" s="170"/>
      <c r="X31" s="170"/>
      <c r="Y31" s="170"/>
      <c r="Z31" s="170"/>
      <c r="AA31" s="170"/>
      <c r="AB31" s="128"/>
      <c r="AC31" s="219">
        <f>AC28+AC29</f>
        <v>17.971411977284461</v>
      </c>
      <c r="AD31" s="220"/>
      <c r="AE31" s="220"/>
      <c r="AF31" s="220"/>
      <c r="AG31" s="220"/>
      <c r="AH31" s="220"/>
      <c r="AI31" s="220"/>
      <c r="AJ31" s="220"/>
      <c r="AK31" s="220"/>
      <c r="AL31" s="43"/>
      <c r="AP31" s="69"/>
      <c r="AQ31" s="69"/>
    </row>
    <row r="32" spans="2:43" s="44" customFormat="1" ht="22.5" customHeight="1" x14ac:dyDescent="0.2">
      <c r="B32" s="42"/>
      <c r="C32" s="226" t="s">
        <v>270</v>
      </c>
      <c r="D32" s="226"/>
      <c r="E32" s="226"/>
      <c r="F32" s="226"/>
      <c r="G32" s="226"/>
      <c r="H32" s="226"/>
      <c r="I32" s="226"/>
      <c r="J32" s="226"/>
      <c r="K32" s="227"/>
      <c r="L32" s="216">
        <f>L30-L31</f>
        <v>-20</v>
      </c>
      <c r="M32" s="217"/>
      <c r="N32" s="217"/>
      <c r="O32" s="217"/>
      <c r="P32" s="217"/>
      <c r="Q32" s="217"/>
      <c r="R32" s="217"/>
      <c r="S32" s="218"/>
      <c r="T32" s="169" t="s">
        <v>271</v>
      </c>
      <c r="U32" s="170"/>
      <c r="V32" s="170"/>
      <c r="W32" s="170"/>
      <c r="X32" s="170"/>
      <c r="Y32" s="170"/>
      <c r="Z32" s="170"/>
      <c r="AA32" s="170"/>
      <c r="AB32" s="128"/>
      <c r="AC32" s="219">
        <f>AC31-(0.05*AC31)</f>
        <v>17.07284137842024</v>
      </c>
      <c r="AD32" s="220"/>
      <c r="AE32" s="220"/>
      <c r="AF32" s="220"/>
      <c r="AG32" s="220"/>
      <c r="AH32" s="220">
        <f>AC31+(AC31*0.05)</f>
        <v>18.869982576148683</v>
      </c>
      <c r="AI32" s="220"/>
      <c r="AJ32" s="220"/>
      <c r="AK32" s="220"/>
      <c r="AL32" s="43"/>
      <c r="AP32" s="69"/>
      <c r="AQ32" s="69"/>
    </row>
    <row r="33" spans="2:43" s="44" customFormat="1" ht="22.5" customHeight="1" x14ac:dyDescent="0.2">
      <c r="B33" s="42"/>
      <c r="C33" s="221" t="s">
        <v>301</v>
      </c>
      <c r="D33" s="221"/>
      <c r="E33" s="221"/>
      <c r="F33" s="221"/>
      <c r="G33" s="221"/>
      <c r="H33" s="221"/>
      <c r="I33" s="221"/>
      <c r="J33" s="221"/>
      <c r="K33" s="222"/>
      <c r="L33" s="207">
        <f>AQ5</f>
        <v>0</v>
      </c>
      <c r="M33" s="208"/>
      <c r="N33" s="208"/>
      <c r="O33" s="208"/>
      <c r="P33" s="208"/>
      <c r="Q33" s="208"/>
      <c r="R33" s="208"/>
      <c r="S33" s="209"/>
      <c r="T33" s="223" t="s">
        <v>273</v>
      </c>
      <c r="U33" s="224"/>
      <c r="V33" s="224"/>
      <c r="W33" s="224"/>
      <c r="X33" s="224"/>
      <c r="Y33" s="224"/>
      <c r="Z33" s="224"/>
      <c r="AA33" s="224"/>
      <c r="AB33" s="225"/>
      <c r="AC33" s="238" t="s">
        <v>284</v>
      </c>
      <c r="AD33" s="239"/>
      <c r="AE33" s="239"/>
      <c r="AF33" s="239"/>
      <c r="AG33" s="239"/>
      <c r="AH33" s="239"/>
      <c r="AI33" s="239"/>
      <c r="AJ33" s="239"/>
      <c r="AK33" s="239"/>
      <c r="AL33" s="43"/>
      <c r="AP33" s="69"/>
      <c r="AQ33" s="69"/>
    </row>
    <row r="34" spans="2:43" s="44" customFormat="1" ht="16.5" customHeight="1" x14ac:dyDescent="0.2">
      <c r="B34" s="42"/>
      <c r="C34" s="139" t="s">
        <v>297</v>
      </c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43"/>
      <c r="AP34" s="69"/>
      <c r="AQ34" s="69"/>
    </row>
    <row r="35" spans="2:43" s="46" customFormat="1" ht="22.5" customHeight="1" x14ac:dyDescent="0.2">
      <c r="B35" s="42"/>
      <c r="C35" s="142" t="s">
        <v>223</v>
      </c>
      <c r="D35" s="143"/>
      <c r="E35" s="143"/>
      <c r="F35" s="143"/>
      <c r="G35" s="143"/>
      <c r="H35" s="144">
        <v>1</v>
      </c>
      <c r="I35" s="144"/>
      <c r="J35" s="144"/>
      <c r="K35" s="144"/>
      <c r="L35" s="144"/>
      <c r="M35" s="144" t="s">
        <v>291</v>
      </c>
      <c r="N35" s="144"/>
      <c r="O35" s="144"/>
      <c r="P35" s="144"/>
      <c r="Q35" s="144"/>
      <c r="R35" s="144" t="s">
        <v>336</v>
      </c>
      <c r="S35" s="144"/>
      <c r="T35" s="144"/>
      <c r="U35" s="144"/>
      <c r="V35" s="144"/>
      <c r="W35" s="133"/>
      <c r="X35" s="163"/>
      <c r="Y35" s="163"/>
      <c r="Z35" s="163"/>
      <c r="AA35" s="164"/>
      <c r="AB35" s="123"/>
      <c r="AC35" s="123"/>
      <c r="AD35" s="123"/>
      <c r="AE35" s="123"/>
      <c r="AF35" s="123"/>
      <c r="AG35" s="132"/>
      <c r="AH35" s="132"/>
      <c r="AI35" s="132"/>
      <c r="AJ35" s="132"/>
      <c r="AK35" s="133"/>
      <c r="AL35" s="43"/>
      <c r="AP35" s="71"/>
      <c r="AQ35" s="71"/>
    </row>
    <row r="36" spans="2:43" s="46" customFormat="1" ht="22.5" customHeight="1" x14ac:dyDescent="0.2">
      <c r="B36" s="42"/>
      <c r="C36" s="128" t="s">
        <v>224</v>
      </c>
      <c r="D36" s="129"/>
      <c r="E36" s="129"/>
      <c r="F36" s="129"/>
      <c r="G36" s="129"/>
      <c r="H36" s="136">
        <v>41409</v>
      </c>
      <c r="I36" s="120"/>
      <c r="J36" s="120"/>
      <c r="K36" s="120"/>
      <c r="L36" s="120"/>
      <c r="M36" s="136">
        <v>41409</v>
      </c>
      <c r="N36" s="120"/>
      <c r="O36" s="120"/>
      <c r="P36" s="120"/>
      <c r="Q36" s="120"/>
      <c r="R36" s="136">
        <v>41409</v>
      </c>
      <c r="S36" s="120"/>
      <c r="T36" s="120"/>
      <c r="U36" s="120"/>
      <c r="V36" s="120"/>
      <c r="W36" s="125"/>
      <c r="X36" s="180"/>
      <c r="Y36" s="180"/>
      <c r="Z36" s="180"/>
      <c r="AA36" s="181"/>
      <c r="AB36" s="124"/>
      <c r="AC36" s="124"/>
      <c r="AD36" s="124"/>
      <c r="AE36" s="124"/>
      <c r="AF36" s="124"/>
      <c r="AG36" s="124"/>
      <c r="AH36" s="124"/>
      <c r="AI36" s="124"/>
      <c r="AJ36" s="124"/>
      <c r="AK36" s="125"/>
      <c r="AL36" s="43"/>
      <c r="AP36" s="71"/>
      <c r="AQ36" s="71"/>
    </row>
    <row r="37" spans="2:43" s="46" customFormat="1" ht="22.5" customHeight="1" x14ac:dyDescent="0.2">
      <c r="B37" s="42"/>
      <c r="C37" s="128" t="s">
        <v>225</v>
      </c>
      <c r="D37" s="129"/>
      <c r="E37" s="129"/>
      <c r="F37" s="129"/>
      <c r="G37" s="129"/>
      <c r="H37" s="136">
        <v>41410</v>
      </c>
      <c r="I37" s="120"/>
      <c r="J37" s="120"/>
      <c r="K37" s="120"/>
      <c r="L37" s="120"/>
      <c r="M37" s="136">
        <v>41410</v>
      </c>
      <c r="N37" s="120"/>
      <c r="O37" s="120"/>
      <c r="P37" s="120"/>
      <c r="Q37" s="120"/>
      <c r="R37" s="136">
        <v>41410</v>
      </c>
      <c r="S37" s="120"/>
      <c r="T37" s="120"/>
      <c r="U37" s="120"/>
      <c r="V37" s="120"/>
      <c r="W37" s="125"/>
      <c r="X37" s="180"/>
      <c r="Y37" s="180"/>
      <c r="Z37" s="180"/>
      <c r="AA37" s="181"/>
      <c r="AB37" s="124"/>
      <c r="AC37" s="124"/>
      <c r="AD37" s="124"/>
      <c r="AE37" s="124"/>
      <c r="AF37" s="124"/>
      <c r="AG37" s="124"/>
      <c r="AH37" s="124"/>
      <c r="AI37" s="124"/>
      <c r="AJ37" s="124"/>
      <c r="AK37" s="125"/>
      <c r="AL37" s="43"/>
      <c r="AP37" s="71"/>
      <c r="AQ37" s="71"/>
    </row>
    <row r="38" spans="2:43" s="44" customFormat="1" ht="22.5" customHeight="1" x14ac:dyDescent="0.2">
      <c r="B38" s="42"/>
      <c r="C38" s="128" t="s">
        <v>226</v>
      </c>
      <c r="D38" s="129"/>
      <c r="E38" s="129"/>
      <c r="F38" s="129"/>
      <c r="G38" s="129"/>
      <c r="H38" s="126">
        <v>1</v>
      </c>
      <c r="I38" s="126"/>
      <c r="J38" s="126"/>
      <c r="K38" s="126"/>
      <c r="L38" s="126"/>
      <c r="M38" s="126">
        <v>1</v>
      </c>
      <c r="N38" s="126"/>
      <c r="O38" s="126"/>
      <c r="P38" s="126"/>
      <c r="Q38" s="126"/>
      <c r="R38" s="126">
        <v>1</v>
      </c>
      <c r="S38" s="126"/>
      <c r="T38" s="126"/>
      <c r="U38" s="126"/>
      <c r="V38" s="126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43"/>
      <c r="AP38" s="69"/>
      <c r="AQ38" s="69"/>
    </row>
    <row r="39" spans="2:43" s="44" customFormat="1" ht="22.5" customHeight="1" x14ac:dyDescent="0.2">
      <c r="B39" s="42"/>
      <c r="C39" s="128" t="s">
        <v>292</v>
      </c>
      <c r="D39" s="129"/>
      <c r="E39" s="129"/>
      <c r="F39" s="129"/>
      <c r="G39" s="129"/>
      <c r="H39" s="120" t="s">
        <v>293</v>
      </c>
      <c r="I39" s="120"/>
      <c r="J39" s="120"/>
      <c r="K39" s="120"/>
      <c r="L39" s="120"/>
      <c r="M39" s="120" t="s">
        <v>293</v>
      </c>
      <c r="N39" s="120"/>
      <c r="O39" s="120"/>
      <c r="P39" s="120"/>
      <c r="Q39" s="120"/>
      <c r="R39" s="120" t="s">
        <v>293</v>
      </c>
      <c r="S39" s="120"/>
      <c r="T39" s="120"/>
      <c r="U39" s="120"/>
      <c r="V39" s="120"/>
      <c r="W39" s="122"/>
      <c r="X39" s="130"/>
      <c r="Y39" s="130"/>
      <c r="Z39" s="130"/>
      <c r="AA39" s="13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2"/>
      <c r="AL39" s="43"/>
      <c r="AP39" s="69"/>
      <c r="AQ39" s="69"/>
    </row>
    <row r="40" spans="2:43" s="44" customFormat="1" ht="22.5" customHeight="1" x14ac:dyDescent="0.2">
      <c r="B40" s="42"/>
      <c r="C40" s="128" t="s">
        <v>227</v>
      </c>
      <c r="D40" s="129"/>
      <c r="E40" s="129"/>
      <c r="F40" s="129"/>
      <c r="G40" s="129"/>
      <c r="H40" s="120">
        <v>7515</v>
      </c>
      <c r="I40" s="120"/>
      <c r="J40" s="120"/>
      <c r="K40" s="120"/>
      <c r="L40" s="120"/>
      <c r="M40" s="120">
        <v>6280</v>
      </c>
      <c r="N40" s="120"/>
      <c r="O40" s="120"/>
      <c r="P40" s="120"/>
      <c r="Q40" s="120"/>
      <c r="R40" s="120">
        <v>6798</v>
      </c>
      <c r="S40" s="120"/>
      <c r="T40" s="120"/>
      <c r="U40" s="120"/>
      <c r="V40" s="120"/>
      <c r="W40" s="122"/>
      <c r="X40" s="130"/>
      <c r="Y40" s="130"/>
      <c r="Z40" s="130"/>
      <c r="AA40" s="13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2"/>
      <c r="AL40" s="43"/>
      <c r="AP40" s="69"/>
      <c r="AQ40" s="69"/>
    </row>
    <row r="41" spans="2:43" s="44" customFormat="1" ht="22.5" customHeight="1" x14ac:dyDescent="0.2">
      <c r="B41" s="42"/>
      <c r="C41" s="103" t="s">
        <v>335</v>
      </c>
      <c r="D41" s="104"/>
      <c r="E41" s="104"/>
      <c r="F41" s="104"/>
      <c r="G41" s="104"/>
      <c r="H41" s="250">
        <f>AVERAGE(H40:V40)</f>
        <v>6864.333333333333</v>
      </c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2"/>
      <c r="W41" s="105" t="str">
        <f>IF(AND(W39&gt;0,W40&gt;0),((W39+W40)/2),"")</f>
        <v/>
      </c>
      <c r="X41" s="106"/>
      <c r="Y41" s="106"/>
      <c r="Z41" s="106"/>
      <c r="AA41" s="107"/>
      <c r="AB41" s="135" t="str">
        <f>IF(AND(AB39&gt;0,AB40&gt;0),((AB39+AB40)/2),"")</f>
        <v/>
      </c>
      <c r="AC41" s="135"/>
      <c r="AD41" s="135"/>
      <c r="AE41" s="135"/>
      <c r="AF41" s="135"/>
      <c r="AG41" s="135" t="str">
        <f>IF(AND(AG39&gt;0,AG40&gt;0),((AG39+AG40)/2),"")</f>
        <v/>
      </c>
      <c r="AH41" s="135"/>
      <c r="AI41" s="135"/>
      <c r="AJ41" s="135"/>
      <c r="AK41" s="135"/>
      <c r="AL41" s="43"/>
      <c r="AP41" s="69"/>
      <c r="AQ41" s="69"/>
    </row>
    <row r="42" spans="2:43" s="44" customFormat="1" x14ac:dyDescent="0.2">
      <c r="B42" s="42"/>
      <c r="C42" s="47"/>
      <c r="D42" s="48"/>
      <c r="E42" s="48"/>
      <c r="F42" s="48"/>
      <c r="G42" s="48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3"/>
      <c r="AP42" s="69"/>
      <c r="AQ42" s="69"/>
    </row>
    <row r="43" spans="2:43" s="44" customFormat="1" ht="14.1" customHeight="1" x14ac:dyDescent="0.2">
      <c r="B43" s="42"/>
      <c r="C43" s="48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3"/>
      <c r="AP43" s="69"/>
      <c r="AQ43" s="69"/>
    </row>
    <row r="44" spans="2:43" s="44" customFormat="1" ht="14.1" customHeight="1" x14ac:dyDescent="0.2">
      <c r="B44" s="42"/>
      <c r="C44" s="48"/>
      <c r="D44" s="48"/>
      <c r="E44" s="48"/>
      <c r="F44" s="48"/>
      <c r="G44" s="48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3"/>
      <c r="AP44" s="69"/>
      <c r="AQ44" s="69"/>
    </row>
    <row r="45" spans="2:43" s="46" customFormat="1" x14ac:dyDescent="0.2">
      <c r="B45" s="42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43"/>
      <c r="AP45" s="71"/>
      <c r="AQ45" s="71"/>
    </row>
    <row r="46" spans="2:43" s="46" customFormat="1" ht="14.1" customHeight="1" x14ac:dyDescent="0.2">
      <c r="B46" s="42"/>
      <c r="C46" s="48"/>
      <c r="D46" s="48"/>
      <c r="E46" s="48"/>
      <c r="F46" s="48"/>
      <c r="G46" s="48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3"/>
      <c r="AP46" s="71"/>
      <c r="AQ46" s="71"/>
    </row>
    <row r="47" spans="2:43" s="44" customFormat="1" ht="15.75" customHeight="1" x14ac:dyDescent="0.2">
      <c r="B47" s="42"/>
      <c r="C47" s="48"/>
      <c r="D47" s="48"/>
      <c r="E47" s="48"/>
      <c r="F47" s="48"/>
      <c r="G47" s="48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134" t="s">
        <v>228</v>
      </c>
      <c r="V47" s="134"/>
      <c r="W47" s="134"/>
      <c r="X47" s="171"/>
      <c r="Y47" s="171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1"/>
      <c r="AK47" s="171"/>
      <c r="AL47" s="43"/>
      <c r="AP47" s="69"/>
      <c r="AQ47" s="69"/>
    </row>
    <row r="48" spans="2:43" s="44" customFormat="1" ht="15.75" customHeight="1" x14ac:dyDescent="0.2">
      <c r="B48" s="42"/>
      <c r="C48" s="48"/>
      <c r="D48" s="48"/>
      <c r="E48" s="48"/>
      <c r="F48" s="48"/>
      <c r="G48" s="48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51"/>
      <c r="V48" s="134" t="s">
        <v>229</v>
      </c>
      <c r="W48" s="134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43"/>
      <c r="AP48" s="69"/>
      <c r="AQ48" s="69"/>
    </row>
    <row r="49" spans="2:43" s="44" customFormat="1" ht="15.75" customHeight="1" x14ac:dyDescent="0.2">
      <c r="B49" s="42"/>
      <c r="C49" s="52"/>
      <c r="D49" s="53"/>
      <c r="E49" s="53"/>
      <c r="F49" s="53"/>
      <c r="G49" s="53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134" t="s">
        <v>230</v>
      </c>
      <c r="V49" s="134"/>
      <c r="W49" s="134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71"/>
      <c r="AJ49" s="171"/>
      <c r="AK49" s="171"/>
      <c r="AL49" s="43"/>
      <c r="AP49" s="69"/>
      <c r="AQ49" s="69"/>
    </row>
    <row r="50" spans="2:43" s="38" customFormat="1" ht="14.1" customHeight="1" x14ac:dyDescent="0.2">
      <c r="B50" s="35"/>
      <c r="C50" s="54"/>
      <c r="D50" s="54"/>
      <c r="E50" s="54"/>
      <c r="F50" s="54"/>
      <c r="G50" s="54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37"/>
      <c r="AP50" s="65"/>
      <c r="AQ50" s="65"/>
    </row>
    <row r="51" spans="2:43" ht="0.95" customHeight="1" x14ac:dyDescent="0.2">
      <c r="B51" s="55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7"/>
    </row>
    <row r="52" spans="2:43" x14ac:dyDescent="0.2"/>
  </sheetData>
  <sheetProtection password="CCE5" sheet="1" selectLockedCells="1"/>
  <mergeCells count="155">
    <mergeCell ref="V48:W48"/>
    <mergeCell ref="X48:AK48"/>
    <mergeCell ref="U49:W49"/>
    <mergeCell ref="X49:AK49"/>
    <mergeCell ref="C41:G41"/>
    <mergeCell ref="W41:AA41"/>
    <mergeCell ref="AB41:AF41"/>
    <mergeCell ref="AG41:AK41"/>
    <mergeCell ref="H41:V41"/>
    <mergeCell ref="U47:W47"/>
    <mergeCell ref="X47:AK47"/>
    <mergeCell ref="AG39:AK39"/>
    <mergeCell ref="C40:G40"/>
    <mergeCell ref="H40:L40"/>
    <mergeCell ref="M40:Q40"/>
    <mergeCell ref="R40:V40"/>
    <mergeCell ref="W40:AA40"/>
    <mergeCell ref="AB40:AF40"/>
    <mergeCell ref="AG40:AK40"/>
    <mergeCell ref="C39:G39"/>
    <mergeCell ref="H39:L39"/>
    <mergeCell ref="M39:Q39"/>
    <mergeCell ref="R39:V39"/>
    <mergeCell ref="W39:AA39"/>
    <mergeCell ref="AB39:AF39"/>
    <mergeCell ref="AG37:AK37"/>
    <mergeCell ref="AG38:AK38"/>
    <mergeCell ref="C38:G38"/>
    <mergeCell ref="H38:L38"/>
    <mergeCell ref="M38:Q38"/>
    <mergeCell ref="R38:V38"/>
    <mergeCell ref="W38:AA38"/>
    <mergeCell ref="AB38:AF38"/>
    <mergeCell ref="C37:G37"/>
    <mergeCell ref="H37:L37"/>
    <mergeCell ref="M37:Q37"/>
    <mergeCell ref="R37:V37"/>
    <mergeCell ref="W37:AA37"/>
    <mergeCell ref="AB37:AF37"/>
    <mergeCell ref="AB35:AF35"/>
    <mergeCell ref="AG35:AK35"/>
    <mergeCell ref="C36:G36"/>
    <mergeCell ref="H36:L36"/>
    <mergeCell ref="M36:Q36"/>
    <mergeCell ref="R36:V36"/>
    <mergeCell ref="W36:AA36"/>
    <mergeCell ref="AB36:AF36"/>
    <mergeCell ref="AG36:AK36"/>
    <mergeCell ref="C33:K33"/>
    <mergeCell ref="L33:S33"/>
    <mergeCell ref="T33:AB33"/>
    <mergeCell ref="AC33:AK33"/>
    <mergeCell ref="C34:AK34"/>
    <mergeCell ref="C35:G35"/>
    <mergeCell ref="H35:L35"/>
    <mergeCell ref="M35:Q35"/>
    <mergeCell ref="R35:V35"/>
    <mergeCell ref="W35:AA35"/>
    <mergeCell ref="C31:K31"/>
    <mergeCell ref="L31:S31"/>
    <mergeCell ref="T31:AB31"/>
    <mergeCell ref="AC31:AK31"/>
    <mergeCell ref="C32:K32"/>
    <mergeCell ref="L32:S32"/>
    <mergeCell ref="T32:AB32"/>
    <mergeCell ref="AC32:AG32"/>
    <mergeCell ref="AH32:AK32"/>
    <mergeCell ref="C29:K29"/>
    <mergeCell ref="L29:R29"/>
    <mergeCell ref="T29:AB29"/>
    <mergeCell ref="AC29:AK29"/>
    <mergeCell ref="C30:K30"/>
    <mergeCell ref="L30:S30"/>
    <mergeCell ref="T30:AB30"/>
    <mergeCell ref="AC30:AK30"/>
    <mergeCell ref="C27:K27"/>
    <mergeCell ref="L27:S27"/>
    <mergeCell ref="T27:AB27"/>
    <mergeCell ref="AC27:AK27"/>
    <mergeCell ref="C28:K28"/>
    <mergeCell ref="L28:S28"/>
    <mergeCell ref="T28:AB28"/>
    <mergeCell ref="AC28:AF28"/>
    <mergeCell ref="AH28:AK28"/>
    <mergeCell ref="AC24:AK24"/>
    <mergeCell ref="C25:AK25"/>
    <mergeCell ref="C26:K26"/>
    <mergeCell ref="L26:S26"/>
    <mergeCell ref="T26:AB26"/>
    <mergeCell ref="AC26:AK26"/>
    <mergeCell ref="C24:G24"/>
    <mergeCell ref="H24:K24"/>
    <mergeCell ref="L24:O24"/>
    <mergeCell ref="P24:S24"/>
    <mergeCell ref="T24:W24"/>
    <mergeCell ref="X24:AB24"/>
    <mergeCell ref="C22:G23"/>
    <mergeCell ref="H22:K23"/>
    <mergeCell ref="L22:O23"/>
    <mergeCell ref="P22:S23"/>
    <mergeCell ref="T22:W23"/>
    <mergeCell ref="X22:AK22"/>
    <mergeCell ref="X23:AB23"/>
    <mergeCell ref="AC23:AK23"/>
    <mergeCell ref="X20:AB20"/>
    <mergeCell ref="AC20:AK20"/>
    <mergeCell ref="C21:G21"/>
    <mergeCell ref="H21:K21"/>
    <mergeCell ref="L21:O21"/>
    <mergeCell ref="P21:S21"/>
    <mergeCell ref="T21:W21"/>
    <mergeCell ref="X21:AB21"/>
    <mergeCell ref="AC21:AK21"/>
    <mergeCell ref="P19:S19"/>
    <mergeCell ref="T19:W19"/>
    <mergeCell ref="C20:G20"/>
    <mergeCell ref="H20:K20"/>
    <mergeCell ref="L20:O20"/>
    <mergeCell ref="P20:S20"/>
    <mergeCell ref="T20:W20"/>
    <mergeCell ref="M16:P16"/>
    <mergeCell ref="C17:W17"/>
    <mergeCell ref="X17:AK17"/>
    <mergeCell ref="C18:G19"/>
    <mergeCell ref="H18:K18"/>
    <mergeCell ref="L18:O18"/>
    <mergeCell ref="P18:S18"/>
    <mergeCell ref="T18:W18"/>
    <mergeCell ref="X18:AK19"/>
    <mergeCell ref="H19:K19"/>
    <mergeCell ref="AH13:AK13"/>
    <mergeCell ref="C14:F14"/>
    <mergeCell ref="G14:S14"/>
    <mergeCell ref="U14:X14"/>
    <mergeCell ref="Y14:AK14"/>
    <mergeCell ref="C15:E15"/>
    <mergeCell ref="F15:S15"/>
    <mergeCell ref="U15:W15"/>
    <mergeCell ref="X15:AK15"/>
    <mergeCell ref="C10:AK10"/>
    <mergeCell ref="C12:F12"/>
    <mergeCell ref="G12:S12"/>
    <mergeCell ref="AE12:AF12"/>
    <mergeCell ref="AG12:AK12"/>
    <mergeCell ref="C13:I13"/>
    <mergeCell ref="J13:S13"/>
    <mergeCell ref="U13:W13"/>
    <mergeCell ref="X13:AD13"/>
    <mergeCell ref="AE13:AG13"/>
    <mergeCell ref="C3:AK3"/>
    <mergeCell ref="C4:AK4"/>
    <mergeCell ref="C5:AK5"/>
    <mergeCell ref="C6:AK6"/>
    <mergeCell ref="C7:AK7"/>
    <mergeCell ref="C8:AK8"/>
  </mergeCells>
  <dataValidations count="2">
    <dataValidation allowBlank="1" showInputMessage="1" showErrorMessage="1" promptTitle="Date Format" prompt="DD-Mmm-YY" sqref="AG12:AK12"/>
    <dataValidation allowBlank="1" showInputMessage="1" showErrorMessage="1" promptTitle="Region" prompt="Automatic when county is selected" sqref="AH13"/>
  </dataValidations>
  <printOptions horizontalCentered="1"/>
  <pageMargins left="0.25" right="0.25" top="0.25" bottom="0.25" header="0" footer="0"/>
  <pageSetup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autoLine="0" autoPict="0">
                <anchor moveWithCells="1">
                  <from>
                    <xdr:col>11</xdr:col>
                    <xdr:colOff>9525</xdr:colOff>
                    <xdr:row>18</xdr:row>
                    <xdr:rowOff>0</xdr:rowOff>
                  </from>
                  <to>
                    <xdr:col>15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Drop Down 2">
              <controlPr defaultSize="0" autoLine="0" autoPict="0">
                <anchor moveWithCells="1">
                  <from>
                    <xdr:col>23</xdr:col>
                    <xdr:colOff>0</xdr:colOff>
                    <xdr:row>11</xdr:row>
                    <xdr:rowOff>133350</xdr:rowOff>
                  </from>
                  <to>
                    <xdr:col>30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Drop Down 3">
              <controlPr defaultSize="0" autoLine="0" autoPict="0">
                <anchor moveWithCells="1">
                  <from>
                    <xdr:col>19</xdr:col>
                    <xdr:colOff>0</xdr:colOff>
                    <xdr:row>18</xdr:row>
                    <xdr:rowOff>0</xdr:rowOff>
                  </from>
                  <to>
                    <xdr:col>23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Drop Down 4">
              <controlPr defaultSize="0" autoLine="0" autoPict="0">
                <anchor moveWithCells="1">
                  <from>
                    <xdr:col>7</xdr:col>
                    <xdr:colOff>0</xdr:colOff>
                    <xdr:row>18</xdr:row>
                    <xdr:rowOff>0</xdr:rowOff>
                  </from>
                  <to>
                    <xdr:col>11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6"/>
  <sheetViews>
    <sheetView workbookViewId="0">
      <selection activeCell="C26" sqref="C26"/>
    </sheetView>
  </sheetViews>
  <sheetFormatPr defaultRowHeight="12.75" x14ac:dyDescent="0.2"/>
  <cols>
    <col min="1" max="1" width="32" bestFit="1" customWidth="1"/>
    <col min="2" max="2" width="33.140625" bestFit="1" customWidth="1"/>
    <col min="3" max="3" width="39.7109375" bestFit="1" customWidth="1"/>
  </cols>
  <sheetData>
    <row r="3" spans="1:3" x14ac:dyDescent="0.2">
      <c r="A3" t="s">
        <v>305</v>
      </c>
    </row>
    <row r="5" spans="1:3" x14ac:dyDescent="0.2">
      <c r="B5" s="76" t="s">
        <v>306</v>
      </c>
      <c r="C5" s="76"/>
    </row>
    <row r="6" spans="1:3" x14ac:dyDescent="0.2">
      <c r="A6" s="77" t="s">
        <v>307</v>
      </c>
      <c r="B6" s="78" t="s">
        <v>308</v>
      </c>
    </row>
    <row r="7" spans="1:3" x14ac:dyDescent="0.2">
      <c r="A7" s="77" t="s">
        <v>309</v>
      </c>
      <c r="B7" s="78" t="s">
        <v>308</v>
      </c>
    </row>
    <row r="8" spans="1:3" x14ac:dyDescent="0.2">
      <c r="A8" s="77" t="s">
        <v>310</v>
      </c>
      <c r="B8" s="78" t="s">
        <v>311</v>
      </c>
    </row>
    <row r="9" spans="1:3" x14ac:dyDescent="0.2">
      <c r="A9" s="77" t="s">
        <v>312</v>
      </c>
      <c r="B9" s="78" t="s">
        <v>313</v>
      </c>
    </row>
    <row r="10" spans="1:3" ht="25.5" x14ac:dyDescent="0.2">
      <c r="A10" s="77" t="s">
        <v>314</v>
      </c>
      <c r="B10" s="79" t="s">
        <v>315</v>
      </c>
    </row>
    <row r="11" spans="1:3" x14ac:dyDescent="0.2">
      <c r="A11" s="77" t="s">
        <v>316</v>
      </c>
      <c r="B11" s="80" t="s">
        <v>317</v>
      </c>
    </row>
    <row r="12" spans="1:3" x14ac:dyDescent="0.2">
      <c r="A12" s="77" t="s">
        <v>318</v>
      </c>
      <c r="B12" s="78" t="s">
        <v>319</v>
      </c>
    </row>
    <row r="13" spans="1:3" x14ac:dyDescent="0.2">
      <c r="A13" s="77" t="s">
        <v>320</v>
      </c>
      <c r="B13" s="78" t="s">
        <v>308</v>
      </c>
    </row>
    <row r="14" spans="1:3" x14ac:dyDescent="0.2">
      <c r="A14" s="77" t="s">
        <v>321</v>
      </c>
      <c r="B14" s="78" t="s">
        <v>308</v>
      </c>
    </row>
    <row r="15" spans="1:3" x14ac:dyDescent="0.2">
      <c r="A15" s="77" t="s">
        <v>322</v>
      </c>
      <c r="B15" s="78" t="s">
        <v>308</v>
      </c>
    </row>
    <row r="16" spans="1:3" x14ac:dyDescent="0.2">
      <c r="A16" s="77" t="s">
        <v>323</v>
      </c>
      <c r="B16" s="78" t="s">
        <v>324</v>
      </c>
    </row>
  </sheetData>
  <pageMargins left="0.75" right="0.75" top="1" bottom="1" header="0.5" footer="0.5"/>
  <pageSetup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6"/>
  <sheetViews>
    <sheetView workbookViewId="0">
      <selection activeCell="B20" sqref="B20"/>
    </sheetView>
  </sheetViews>
  <sheetFormatPr defaultRowHeight="12.75" x14ac:dyDescent="0.2"/>
  <cols>
    <col min="1" max="1" width="32" bestFit="1" customWidth="1"/>
    <col min="2" max="2" width="33.140625" bestFit="1" customWidth="1"/>
    <col min="3" max="3" width="39.7109375" bestFit="1" customWidth="1"/>
  </cols>
  <sheetData>
    <row r="3" spans="1:3" x14ac:dyDescent="0.2">
      <c r="A3" t="s">
        <v>325</v>
      </c>
    </row>
    <row r="5" spans="1:3" x14ac:dyDescent="0.2">
      <c r="B5" s="76" t="s">
        <v>306</v>
      </c>
      <c r="C5" s="76"/>
    </row>
    <row r="6" spans="1:3" x14ac:dyDescent="0.2">
      <c r="A6" s="77" t="s">
        <v>307</v>
      </c>
      <c r="B6" s="78" t="s">
        <v>326</v>
      </c>
      <c r="C6" s="78"/>
    </row>
    <row r="7" spans="1:3" x14ac:dyDescent="0.2">
      <c r="A7" s="77" t="s">
        <v>309</v>
      </c>
      <c r="B7" s="78" t="s">
        <v>326</v>
      </c>
      <c r="C7" s="78"/>
    </row>
    <row r="8" spans="1:3" x14ac:dyDescent="0.2">
      <c r="A8" s="77" t="s">
        <v>310</v>
      </c>
      <c r="B8" s="78" t="s">
        <v>327</v>
      </c>
      <c r="C8" s="78"/>
    </row>
    <row r="9" spans="1:3" x14ac:dyDescent="0.2">
      <c r="A9" s="77" t="s">
        <v>312</v>
      </c>
      <c r="B9" s="78" t="s">
        <v>328</v>
      </c>
      <c r="C9" s="78"/>
    </row>
    <row r="10" spans="1:3" ht="25.5" x14ac:dyDescent="0.2">
      <c r="A10" s="77" t="s">
        <v>314</v>
      </c>
      <c r="B10" s="79" t="s">
        <v>329</v>
      </c>
      <c r="C10" s="79"/>
    </row>
    <row r="11" spans="1:3" x14ac:dyDescent="0.2">
      <c r="A11" s="77" t="s">
        <v>316</v>
      </c>
      <c r="B11" s="80" t="s">
        <v>317</v>
      </c>
      <c r="C11" s="79"/>
    </row>
    <row r="12" spans="1:3" x14ac:dyDescent="0.2">
      <c r="A12" s="77" t="s">
        <v>318</v>
      </c>
      <c r="B12" s="78" t="s">
        <v>319</v>
      </c>
      <c r="C12" s="78"/>
    </row>
    <row r="13" spans="1:3" x14ac:dyDescent="0.2">
      <c r="A13" s="77" t="s">
        <v>320</v>
      </c>
      <c r="B13" s="78" t="s">
        <v>326</v>
      </c>
      <c r="C13" s="78"/>
    </row>
    <row r="14" spans="1:3" x14ac:dyDescent="0.2">
      <c r="A14" s="77" t="s">
        <v>321</v>
      </c>
      <c r="B14" s="78" t="s">
        <v>326</v>
      </c>
      <c r="C14" s="78"/>
    </row>
    <row r="15" spans="1:3" x14ac:dyDescent="0.2">
      <c r="A15" s="77" t="s">
        <v>322</v>
      </c>
      <c r="B15" s="78" t="s">
        <v>326</v>
      </c>
      <c r="C15" s="78"/>
    </row>
    <row r="16" spans="1:3" x14ac:dyDescent="0.2">
      <c r="A16" s="77" t="s">
        <v>323</v>
      </c>
      <c r="B16" s="78" t="s">
        <v>330</v>
      </c>
      <c r="C16" s="78"/>
    </row>
  </sheetData>
  <pageMargins left="0.75" right="0.75" top="1" bottom="1" header="0.5" footer="0.5"/>
  <pageSetup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6"/>
  <sheetViews>
    <sheetView workbookViewId="0">
      <selection activeCell="B18" sqref="B18"/>
    </sheetView>
  </sheetViews>
  <sheetFormatPr defaultRowHeight="12.75" x14ac:dyDescent="0.2"/>
  <cols>
    <col min="1" max="1" width="32" bestFit="1" customWidth="1"/>
    <col min="2" max="3" width="39.7109375" bestFit="1" customWidth="1"/>
  </cols>
  <sheetData>
    <row r="3" spans="1:2" x14ac:dyDescent="0.2">
      <c r="A3" t="s">
        <v>325</v>
      </c>
    </row>
    <row r="5" spans="1:2" x14ac:dyDescent="0.2">
      <c r="B5" s="76" t="s">
        <v>331</v>
      </c>
    </row>
    <row r="6" spans="1:2" x14ac:dyDescent="0.2">
      <c r="A6" s="77" t="s">
        <v>307</v>
      </c>
      <c r="B6" s="78" t="s">
        <v>308</v>
      </c>
    </row>
    <row r="7" spans="1:2" x14ac:dyDescent="0.2">
      <c r="A7" s="77" t="s">
        <v>309</v>
      </c>
      <c r="B7" s="78" t="s">
        <v>308</v>
      </c>
    </row>
    <row r="8" spans="1:2" x14ac:dyDescent="0.2">
      <c r="A8" s="77" t="s">
        <v>310</v>
      </c>
      <c r="B8" s="78" t="s">
        <v>311</v>
      </c>
    </row>
    <row r="9" spans="1:2" x14ac:dyDescent="0.2">
      <c r="A9" s="77" t="s">
        <v>312</v>
      </c>
      <c r="B9" s="78" t="s">
        <v>313</v>
      </c>
    </row>
    <row r="10" spans="1:2" ht="25.5" x14ac:dyDescent="0.2">
      <c r="A10" s="77" t="s">
        <v>314</v>
      </c>
      <c r="B10" s="79" t="s">
        <v>315</v>
      </c>
    </row>
    <row r="11" spans="1:2" ht="25.5" x14ac:dyDescent="0.2">
      <c r="A11" s="77" t="s">
        <v>316</v>
      </c>
      <c r="B11" s="79" t="s">
        <v>332</v>
      </c>
    </row>
    <row r="12" spans="1:2" x14ac:dyDescent="0.2">
      <c r="A12" s="77" t="s">
        <v>318</v>
      </c>
      <c r="B12" s="78" t="s">
        <v>333</v>
      </c>
    </row>
    <row r="13" spans="1:2" x14ac:dyDescent="0.2">
      <c r="A13" s="77" t="s">
        <v>320</v>
      </c>
      <c r="B13" s="78" t="s">
        <v>308</v>
      </c>
    </row>
    <row r="14" spans="1:2" x14ac:dyDescent="0.2">
      <c r="A14" s="77" t="s">
        <v>321</v>
      </c>
      <c r="B14" s="78" t="s">
        <v>308</v>
      </c>
    </row>
    <row r="15" spans="1:2" x14ac:dyDescent="0.2">
      <c r="A15" s="77" t="s">
        <v>322</v>
      </c>
      <c r="B15" s="78" t="s">
        <v>308</v>
      </c>
    </row>
    <row r="16" spans="1:2" x14ac:dyDescent="0.2">
      <c r="A16" s="77" t="s">
        <v>323</v>
      </c>
      <c r="B16" s="78" t="s">
        <v>324</v>
      </c>
    </row>
  </sheetData>
  <pageMargins left="0.75" right="0.75" top="1" bottom="1" header="0.5" footer="0.5"/>
  <pageSetup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6"/>
  <sheetViews>
    <sheetView workbookViewId="0">
      <selection activeCell="B12" sqref="B12"/>
    </sheetView>
  </sheetViews>
  <sheetFormatPr defaultRowHeight="12.75" x14ac:dyDescent="0.2"/>
  <cols>
    <col min="1" max="1" width="32" bestFit="1" customWidth="1"/>
    <col min="2" max="2" width="39.7109375" bestFit="1" customWidth="1"/>
  </cols>
  <sheetData>
    <row r="3" spans="1:2" x14ac:dyDescent="0.2">
      <c r="A3" t="s">
        <v>325</v>
      </c>
    </row>
    <row r="5" spans="1:2" x14ac:dyDescent="0.2">
      <c r="B5" s="76" t="s">
        <v>331</v>
      </c>
    </row>
    <row r="6" spans="1:2" x14ac:dyDescent="0.2">
      <c r="A6" s="77" t="s">
        <v>307</v>
      </c>
      <c r="B6" s="78" t="s">
        <v>326</v>
      </c>
    </row>
    <row r="7" spans="1:2" x14ac:dyDescent="0.2">
      <c r="A7" s="77" t="s">
        <v>309</v>
      </c>
      <c r="B7" s="78" t="s">
        <v>326</v>
      </c>
    </row>
    <row r="8" spans="1:2" x14ac:dyDescent="0.2">
      <c r="A8" s="77" t="s">
        <v>310</v>
      </c>
      <c r="B8" s="78" t="s">
        <v>327</v>
      </c>
    </row>
    <row r="9" spans="1:2" x14ac:dyDescent="0.2">
      <c r="A9" s="77" t="s">
        <v>312</v>
      </c>
      <c r="B9" s="78" t="s">
        <v>328</v>
      </c>
    </row>
    <row r="10" spans="1:2" ht="25.5" x14ac:dyDescent="0.2">
      <c r="A10" s="77" t="s">
        <v>314</v>
      </c>
      <c r="B10" s="79" t="s">
        <v>329</v>
      </c>
    </row>
    <row r="11" spans="1:2" ht="25.5" x14ac:dyDescent="0.2">
      <c r="A11" s="77" t="s">
        <v>316</v>
      </c>
      <c r="B11" s="79" t="s">
        <v>334</v>
      </c>
    </row>
    <row r="12" spans="1:2" x14ac:dyDescent="0.2">
      <c r="A12" s="77" t="s">
        <v>318</v>
      </c>
      <c r="B12" s="78" t="s">
        <v>333</v>
      </c>
    </row>
    <row r="13" spans="1:2" x14ac:dyDescent="0.2">
      <c r="A13" s="77" t="s">
        <v>320</v>
      </c>
      <c r="B13" s="78" t="s">
        <v>326</v>
      </c>
    </row>
    <row r="14" spans="1:2" x14ac:dyDescent="0.2">
      <c r="A14" s="77" t="s">
        <v>321</v>
      </c>
      <c r="B14" s="78" t="s">
        <v>326</v>
      </c>
    </row>
    <row r="15" spans="1:2" x14ac:dyDescent="0.2">
      <c r="A15" s="77" t="s">
        <v>322</v>
      </c>
      <c r="B15" s="78" t="s">
        <v>326</v>
      </c>
    </row>
    <row r="16" spans="1:2" x14ac:dyDescent="0.2">
      <c r="A16" s="77" t="s">
        <v>323</v>
      </c>
      <c r="B16" s="78" t="s">
        <v>330</v>
      </c>
    </row>
  </sheetData>
  <pageMargins left="0.75" right="0.75" top="1" bottom="1" header="0.5" footer="0.5"/>
  <pageSetup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2:L99"/>
  <sheetViews>
    <sheetView topLeftCell="B1" workbookViewId="0">
      <selection activeCell="G3" sqref="G3"/>
    </sheetView>
  </sheetViews>
  <sheetFormatPr defaultColWidth="13" defaultRowHeight="12.75" x14ac:dyDescent="0.2"/>
  <cols>
    <col min="1" max="1" width="9.140625" customWidth="1"/>
    <col min="2" max="2" width="3" customWidth="1"/>
    <col min="3" max="3" width="14.5703125" style="10" customWidth="1"/>
    <col min="4" max="4" width="6.7109375" customWidth="1"/>
    <col min="5" max="5" width="13.85546875" customWidth="1"/>
    <col min="6" max="6" width="14.5703125" customWidth="1"/>
    <col min="7" max="7" width="7.28515625" customWidth="1"/>
    <col min="8" max="9" width="13" customWidth="1"/>
    <col min="10" max="10" width="23.42578125" customWidth="1"/>
    <col min="11" max="11" width="17" bestFit="1" customWidth="1"/>
  </cols>
  <sheetData>
    <row r="2" spans="2:12" x14ac:dyDescent="0.2">
      <c r="B2" s="256" t="s">
        <v>240</v>
      </c>
      <c r="C2" s="256"/>
      <c r="D2" s="256"/>
      <c r="E2" s="256"/>
      <c r="F2" s="256"/>
      <c r="G2" s="1" t="s">
        <v>12</v>
      </c>
      <c r="I2" s="253" t="s">
        <v>259</v>
      </c>
      <c r="J2" s="254"/>
      <c r="K2" s="255"/>
      <c r="L2" s="1" t="s">
        <v>12</v>
      </c>
    </row>
    <row r="3" spans="2:12" x14ac:dyDescent="0.2">
      <c r="B3" s="1"/>
      <c r="C3" s="2" t="s">
        <v>5</v>
      </c>
      <c r="D3" s="1" t="s">
        <v>8</v>
      </c>
      <c r="E3" s="1" t="s">
        <v>13</v>
      </c>
      <c r="F3" s="1"/>
      <c r="G3" s="81">
        <v>96</v>
      </c>
      <c r="I3" s="1"/>
      <c r="J3" s="2" t="s">
        <v>11</v>
      </c>
      <c r="K3" s="1"/>
      <c r="L3" s="81">
        <v>1</v>
      </c>
    </row>
    <row r="4" spans="2:12" x14ac:dyDescent="0.2">
      <c r="B4" s="3">
        <v>1</v>
      </c>
      <c r="C4" s="4" t="s">
        <v>14</v>
      </c>
      <c r="D4" s="5" t="s">
        <v>15</v>
      </c>
      <c r="E4" s="5" t="s">
        <v>16</v>
      </c>
      <c r="F4" s="4" t="s">
        <v>14</v>
      </c>
      <c r="G4" s="75">
        <f>VLOOKUP(G3,B4:F99,3)</f>
        <v>0</v>
      </c>
      <c r="I4">
        <v>1</v>
      </c>
      <c r="J4" s="58" t="s">
        <v>242</v>
      </c>
      <c r="K4" t="s">
        <v>241</v>
      </c>
    </row>
    <row r="5" spans="2:12" x14ac:dyDescent="0.2">
      <c r="B5" s="6">
        <v>2</v>
      </c>
      <c r="C5" s="7" t="s">
        <v>17</v>
      </c>
      <c r="D5" s="8" t="s">
        <v>18</v>
      </c>
      <c r="E5" s="8" t="s">
        <v>19</v>
      </c>
      <c r="F5" s="7" t="s">
        <v>17</v>
      </c>
      <c r="I5">
        <v>2</v>
      </c>
      <c r="J5" t="s">
        <v>263</v>
      </c>
      <c r="K5" t="s">
        <v>263</v>
      </c>
    </row>
    <row r="6" spans="2:12" x14ac:dyDescent="0.2">
      <c r="B6" s="6">
        <v>3</v>
      </c>
      <c r="C6" s="7" t="s">
        <v>20</v>
      </c>
      <c r="D6" s="8" t="s">
        <v>21</v>
      </c>
      <c r="E6" s="8" t="s">
        <v>22</v>
      </c>
      <c r="F6" s="7" t="s">
        <v>20</v>
      </c>
      <c r="I6">
        <v>3</v>
      </c>
      <c r="J6" t="s">
        <v>264</v>
      </c>
      <c r="K6" t="s">
        <v>264</v>
      </c>
    </row>
    <row r="7" spans="2:12" x14ac:dyDescent="0.2">
      <c r="B7" s="6">
        <v>4</v>
      </c>
      <c r="C7" s="7" t="s">
        <v>23</v>
      </c>
      <c r="D7" s="8" t="s">
        <v>24</v>
      </c>
      <c r="E7" s="8" t="s">
        <v>25</v>
      </c>
      <c r="F7" s="7" t="s">
        <v>23</v>
      </c>
      <c r="I7">
        <v>4</v>
      </c>
      <c r="J7" t="s">
        <v>265</v>
      </c>
      <c r="K7" t="s">
        <v>265</v>
      </c>
    </row>
    <row r="8" spans="2:12" x14ac:dyDescent="0.2">
      <c r="B8" s="6">
        <v>5</v>
      </c>
      <c r="C8" s="7" t="s">
        <v>26</v>
      </c>
      <c r="D8" s="8" t="s">
        <v>15</v>
      </c>
      <c r="E8" s="8" t="s">
        <v>27</v>
      </c>
      <c r="F8" s="7" t="s">
        <v>26</v>
      </c>
      <c r="I8">
        <v>5</v>
      </c>
      <c r="J8" t="s">
        <v>266</v>
      </c>
      <c r="K8" t="s">
        <v>266</v>
      </c>
    </row>
    <row r="9" spans="2:12" x14ac:dyDescent="0.2">
      <c r="B9" s="6">
        <v>6</v>
      </c>
      <c r="C9" s="7" t="s">
        <v>28</v>
      </c>
      <c r="D9" s="8" t="s">
        <v>24</v>
      </c>
      <c r="E9" s="8" t="s">
        <v>29</v>
      </c>
      <c r="F9" s="7" t="s">
        <v>28</v>
      </c>
      <c r="I9">
        <v>6</v>
      </c>
      <c r="J9" t="s">
        <v>256</v>
      </c>
      <c r="K9" t="s">
        <v>256</v>
      </c>
    </row>
    <row r="10" spans="2:12" x14ac:dyDescent="0.2">
      <c r="B10" s="6">
        <v>7</v>
      </c>
      <c r="C10" s="7" t="s">
        <v>30</v>
      </c>
      <c r="D10" s="8" t="s">
        <v>15</v>
      </c>
      <c r="E10" s="8" t="s">
        <v>31</v>
      </c>
      <c r="F10" s="7" t="s">
        <v>30</v>
      </c>
      <c r="I10">
        <v>7</v>
      </c>
      <c r="J10" t="s">
        <v>257</v>
      </c>
      <c r="K10" t="s">
        <v>257</v>
      </c>
    </row>
    <row r="11" spans="2:12" x14ac:dyDescent="0.2">
      <c r="B11" s="6">
        <v>8</v>
      </c>
      <c r="C11" s="7" t="s">
        <v>32</v>
      </c>
      <c r="D11" s="8" t="s">
        <v>24</v>
      </c>
      <c r="E11" s="8" t="s">
        <v>33</v>
      </c>
      <c r="F11" s="7" t="s">
        <v>32</v>
      </c>
      <c r="I11">
        <v>8</v>
      </c>
      <c r="J11" t="s">
        <v>258</v>
      </c>
      <c r="K11" t="s">
        <v>258</v>
      </c>
    </row>
    <row r="12" spans="2:12" x14ac:dyDescent="0.2">
      <c r="B12" s="6">
        <v>9</v>
      </c>
      <c r="C12" s="7" t="s">
        <v>34</v>
      </c>
      <c r="D12" s="8" t="s">
        <v>21</v>
      </c>
      <c r="E12" s="8" t="s">
        <v>35</v>
      </c>
      <c r="F12" s="7" t="s">
        <v>34</v>
      </c>
      <c r="I12">
        <v>9</v>
      </c>
      <c r="J12" t="s">
        <v>261</v>
      </c>
      <c r="K12" t="s">
        <v>261</v>
      </c>
    </row>
    <row r="13" spans="2:12" x14ac:dyDescent="0.2">
      <c r="B13" s="6">
        <v>10</v>
      </c>
      <c r="C13" s="7" t="s">
        <v>36</v>
      </c>
      <c r="D13" s="8" t="s">
        <v>15</v>
      </c>
      <c r="E13" s="8" t="s">
        <v>37</v>
      </c>
      <c r="F13" s="7" t="s">
        <v>36</v>
      </c>
      <c r="I13">
        <v>10</v>
      </c>
      <c r="J13" t="s">
        <v>262</v>
      </c>
      <c r="K13" t="s">
        <v>262</v>
      </c>
    </row>
    <row r="14" spans="2:12" x14ac:dyDescent="0.2">
      <c r="B14" s="6">
        <v>11</v>
      </c>
      <c r="C14" s="7" t="s">
        <v>38</v>
      </c>
      <c r="D14" s="8" t="s">
        <v>18</v>
      </c>
      <c r="E14" s="8" t="s">
        <v>39</v>
      </c>
      <c r="F14" s="7" t="s">
        <v>38</v>
      </c>
    </row>
    <row r="15" spans="2:12" x14ac:dyDescent="0.2">
      <c r="B15" s="6">
        <v>12</v>
      </c>
      <c r="C15" s="7" t="s">
        <v>40</v>
      </c>
      <c r="D15" s="8" t="s">
        <v>21</v>
      </c>
      <c r="E15" s="8" t="s">
        <v>41</v>
      </c>
      <c r="F15" s="7" t="s">
        <v>40</v>
      </c>
    </row>
    <row r="16" spans="2:12" x14ac:dyDescent="0.2">
      <c r="B16" s="6">
        <v>13</v>
      </c>
      <c r="C16" s="7" t="s">
        <v>42</v>
      </c>
      <c r="D16" s="8" t="s">
        <v>15</v>
      </c>
      <c r="E16" s="8" t="s">
        <v>43</v>
      </c>
      <c r="F16" s="7" t="s">
        <v>42</v>
      </c>
      <c r="I16" s="253" t="s">
        <v>243</v>
      </c>
      <c r="J16" s="254"/>
      <c r="K16" s="255"/>
      <c r="L16" s="1" t="s">
        <v>12</v>
      </c>
    </row>
    <row r="17" spans="2:12" x14ac:dyDescent="0.2">
      <c r="B17" s="6">
        <v>14</v>
      </c>
      <c r="C17" s="7" t="s">
        <v>44</v>
      </c>
      <c r="D17" s="8" t="s">
        <v>24</v>
      </c>
      <c r="E17" s="8" t="s">
        <v>45</v>
      </c>
      <c r="F17" s="7" t="s">
        <v>44</v>
      </c>
      <c r="I17" s="1"/>
      <c r="J17" s="2" t="s">
        <v>11</v>
      </c>
      <c r="K17" s="1"/>
      <c r="L17" s="81">
        <v>1</v>
      </c>
    </row>
    <row r="18" spans="2:12" x14ac:dyDescent="0.2">
      <c r="B18" s="6">
        <v>15</v>
      </c>
      <c r="C18" s="7" t="s">
        <v>46</v>
      </c>
      <c r="D18" s="8" t="s">
        <v>15</v>
      </c>
      <c r="E18" s="8" t="s">
        <v>47</v>
      </c>
      <c r="F18" s="7" t="s">
        <v>46</v>
      </c>
      <c r="I18">
        <v>1</v>
      </c>
      <c r="J18" s="58" t="s">
        <v>242</v>
      </c>
      <c r="K18" t="s">
        <v>241</v>
      </c>
    </row>
    <row r="19" spans="2:12" x14ac:dyDescent="0.2">
      <c r="B19" s="6">
        <v>16</v>
      </c>
      <c r="C19" s="7" t="s">
        <v>48</v>
      </c>
      <c r="D19" s="8" t="s">
        <v>24</v>
      </c>
      <c r="E19" s="8" t="s">
        <v>49</v>
      </c>
      <c r="F19" s="7" t="s">
        <v>48</v>
      </c>
      <c r="I19">
        <v>2</v>
      </c>
      <c r="J19" t="s">
        <v>244</v>
      </c>
      <c r="K19" t="s">
        <v>244</v>
      </c>
    </row>
    <row r="20" spans="2:12" x14ac:dyDescent="0.2">
      <c r="B20" s="6">
        <v>17</v>
      </c>
      <c r="C20" s="7" t="s">
        <v>50</v>
      </c>
      <c r="D20" s="8" t="s">
        <v>21</v>
      </c>
      <c r="E20" s="8" t="s">
        <v>51</v>
      </c>
      <c r="F20" s="7" t="s">
        <v>50</v>
      </c>
      <c r="I20">
        <v>3</v>
      </c>
      <c r="J20" t="s">
        <v>245</v>
      </c>
      <c r="K20" t="s">
        <v>245</v>
      </c>
    </row>
    <row r="21" spans="2:12" x14ac:dyDescent="0.2">
      <c r="B21" s="6">
        <v>18</v>
      </c>
      <c r="C21" s="7" t="s">
        <v>52</v>
      </c>
      <c r="D21" s="8" t="s">
        <v>24</v>
      </c>
      <c r="E21" s="8" t="s">
        <v>53</v>
      </c>
      <c r="F21" s="7" t="s">
        <v>52</v>
      </c>
      <c r="I21">
        <v>4</v>
      </c>
      <c r="J21" t="s">
        <v>246</v>
      </c>
      <c r="K21" t="s">
        <v>246</v>
      </c>
    </row>
    <row r="22" spans="2:12" x14ac:dyDescent="0.2">
      <c r="B22" s="6">
        <v>19</v>
      </c>
      <c r="C22" s="7" t="s">
        <v>54</v>
      </c>
      <c r="D22" s="8" t="s">
        <v>18</v>
      </c>
      <c r="E22" s="8" t="s">
        <v>55</v>
      </c>
      <c r="F22" s="7" t="s">
        <v>54</v>
      </c>
      <c r="I22">
        <v>5</v>
      </c>
      <c r="J22" t="s">
        <v>247</v>
      </c>
      <c r="K22" t="s">
        <v>247</v>
      </c>
    </row>
    <row r="23" spans="2:12" x14ac:dyDescent="0.2">
      <c r="B23" s="6">
        <v>20</v>
      </c>
      <c r="C23" s="7" t="s">
        <v>56</v>
      </c>
      <c r="D23" s="8" t="s">
        <v>21</v>
      </c>
      <c r="E23" s="8" t="s">
        <v>57</v>
      </c>
      <c r="F23" s="7" t="s">
        <v>56</v>
      </c>
      <c r="I23">
        <v>6</v>
      </c>
      <c r="J23" t="s">
        <v>248</v>
      </c>
      <c r="K23" t="s">
        <v>248</v>
      </c>
    </row>
    <row r="24" spans="2:12" x14ac:dyDescent="0.2">
      <c r="B24" s="6">
        <v>21</v>
      </c>
      <c r="C24" s="7" t="s">
        <v>58</v>
      </c>
      <c r="D24" s="8" t="s">
        <v>24</v>
      </c>
      <c r="E24" s="8" t="s">
        <v>59</v>
      </c>
      <c r="F24" s="7" t="s">
        <v>58</v>
      </c>
      <c r="I24">
        <v>7</v>
      </c>
      <c r="J24" t="s">
        <v>249</v>
      </c>
      <c r="K24" t="s">
        <v>249</v>
      </c>
    </row>
    <row r="25" spans="2:12" x14ac:dyDescent="0.2">
      <c r="B25" s="6">
        <v>22</v>
      </c>
      <c r="C25" s="7" t="s">
        <v>60</v>
      </c>
      <c r="D25" s="8" t="s">
        <v>18</v>
      </c>
      <c r="E25" s="8" t="s">
        <v>61</v>
      </c>
      <c r="F25" s="7" t="s">
        <v>60</v>
      </c>
      <c r="I25">
        <v>8</v>
      </c>
      <c r="J25" t="s">
        <v>250</v>
      </c>
      <c r="K25" t="s">
        <v>250</v>
      </c>
    </row>
    <row r="26" spans="2:12" x14ac:dyDescent="0.2">
      <c r="B26" s="6">
        <v>23</v>
      </c>
      <c r="C26" s="7" t="s">
        <v>62</v>
      </c>
      <c r="D26" s="8" t="s">
        <v>21</v>
      </c>
      <c r="E26" s="8" t="s">
        <v>63</v>
      </c>
      <c r="F26" s="7" t="s">
        <v>62</v>
      </c>
      <c r="I26">
        <v>9</v>
      </c>
      <c r="J26" t="s">
        <v>251</v>
      </c>
      <c r="K26" t="s">
        <v>251</v>
      </c>
    </row>
    <row r="27" spans="2:12" x14ac:dyDescent="0.2">
      <c r="B27" s="6">
        <v>24</v>
      </c>
      <c r="C27" s="7" t="s">
        <v>64</v>
      </c>
      <c r="D27" s="8" t="s">
        <v>21</v>
      </c>
      <c r="E27" s="8" t="s">
        <v>65</v>
      </c>
      <c r="F27" s="7" t="s">
        <v>64</v>
      </c>
      <c r="I27">
        <v>10</v>
      </c>
      <c r="J27" t="s">
        <v>252</v>
      </c>
      <c r="K27" t="s">
        <v>252</v>
      </c>
    </row>
    <row r="28" spans="2:12" x14ac:dyDescent="0.2">
      <c r="B28" s="6">
        <v>25</v>
      </c>
      <c r="C28" s="7" t="s">
        <v>66</v>
      </c>
      <c r="D28" s="8" t="s">
        <v>24</v>
      </c>
      <c r="E28" s="8" t="s">
        <v>67</v>
      </c>
      <c r="F28" s="7" t="s">
        <v>66</v>
      </c>
      <c r="I28">
        <v>11</v>
      </c>
      <c r="J28" t="s">
        <v>253</v>
      </c>
      <c r="K28" t="s">
        <v>253</v>
      </c>
    </row>
    <row r="29" spans="2:12" x14ac:dyDescent="0.2">
      <c r="B29" s="6">
        <v>26</v>
      </c>
      <c r="C29" s="7" t="s">
        <v>68</v>
      </c>
      <c r="D29" s="8" t="s">
        <v>24</v>
      </c>
      <c r="E29" s="8" t="s">
        <v>69</v>
      </c>
      <c r="F29" s="7" t="s">
        <v>68</v>
      </c>
      <c r="I29">
        <v>12</v>
      </c>
      <c r="J29" t="s">
        <v>254</v>
      </c>
      <c r="K29" t="s">
        <v>254</v>
      </c>
    </row>
    <row r="30" spans="2:12" x14ac:dyDescent="0.2">
      <c r="B30" s="6">
        <v>27</v>
      </c>
      <c r="C30" s="7" t="s">
        <v>70</v>
      </c>
      <c r="D30" s="8" t="s">
        <v>21</v>
      </c>
      <c r="E30" s="8" t="s">
        <v>71</v>
      </c>
      <c r="F30" s="7" t="s">
        <v>70</v>
      </c>
      <c r="I30">
        <v>13</v>
      </c>
      <c r="J30" t="s">
        <v>255</v>
      </c>
      <c r="K30" t="s">
        <v>255</v>
      </c>
    </row>
    <row r="31" spans="2:12" x14ac:dyDescent="0.2">
      <c r="B31" s="6">
        <v>28</v>
      </c>
      <c r="C31" s="7" t="s">
        <v>72</v>
      </c>
      <c r="D31" s="8" t="s">
        <v>18</v>
      </c>
      <c r="E31" s="8" t="s">
        <v>73</v>
      </c>
      <c r="F31" s="7" t="s">
        <v>72</v>
      </c>
      <c r="I31">
        <v>14</v>
      </c>
      <c r="J31" t="s">
        <v>267</v>
      </c>
      <c r="K31" t="s">
        <v>267</v>
      </c>
    </row>
    <row r="32" spans="2:12" x14ac:dyDescent="0.2">
      <c r="B32" s="6">
        <v>29</v>
      </c>
      <c r="C32" s="7" t="s">
        <v>74</v>
      </c>
      <c r="D32" s="8" t="s">
        <v>15</v>
      </c>
      <c r="E32" s="8" t="s">
        <v>75</v>
      </c>
      <c r="F32" s="7" t="s">
        <v>74</v>
      </c>
      <c r="I32">
        <v>15</v>
      </c>
      <c r="J32" t="s">
        <v>268</v>
      </c>
      <c r="K32" t="s">
        <v>268</v>
      </c>
    </row>
    <row r="33" spans="2:12" x14ac:dyDescent="0.2">
      <c r="B33" s="6">
        <v>30</v>
      </c>
      <c r="C33" s="7" t="s">
        <v>76</v>
      </c>
      <c r="D33" s="8" t="s">
        <v>15</v>
      </c>
      <c r="E33" s="8" t="s">
        <v>77</v>
      </c>
      <c r="F33" s="7" t="s">
        <v>76</v>
      </c>
    </row>
    <row r="34" spans="2:12" x14ac:dyDescent="0.2">
      <c r="B34" s="6">
        <v>31</v>
      </c>
      <c r="C34" s="7" t="s">
        <v>78</v>
      </c>
      <c r="D34" s="8" t="s">
        <v>24</v>
      </c>
      <c r="E34" s="8" t="s">
        <v>79</v>
      </c>
      <c r="F34" s="7" t="s">
        <v>78</v>
      </c>
      <c r="I34" s="253" t="s">
        <v>260</v>
      </c>
      <c r="J34" s="254"/>
      <c r="K34" s="255"/>
      <c r="L34" s="1" t="s">
        <v>12</v>
      </c>
    </row>
    <row r="35" spans="2:12" x14ac:dyDescent="0.2">
      <c r="B35" s="6">
        <v>32</v>
      </c>
      <c r="C35" s="7" t="s">
        <v>80</v>
      </c>
      <c r="D35" s="8" t="s">
        <v>15</v>
      </c>
      <c r="E35" s="8" t="s">
        <v>81</v>
      </c>
      <c r="F35" s="7" t="s">
        <v>80</v>
      </c>
      <c r="I35" s="1"/>
      <c r="J35" s="2" t="s">
        <v>11</v>
      </c>
      <c r="K35" s="1"/>
      <c r="L35" s="81">
        <v>1</v>
      </c>
    </row>
    <row r="36" spans="2:12" x14ac:dyDescent="0.2">
      <c r="B36" s="6">
        <v>33</v>
      </c>
      <c r="C36" s="7" t="s">
        <v>82</v>
      </c>
      <c r="D36" s="8" t="s">
        <v>24</v>
      </c>
      <c r="E36" s="8" t="s">
        <v>83</v>
      </c>
      <c r="F36" s="7" t="s">
        <v>82</v>
      </c>
      <c r="I36">
        <v>1</v>
      </c>
      <c r="J36" s="58" t="s">
        <v>242</v>
      </c>
      <c r="K36" t="s">
        <v>241</v>
      </c>
    </row>
    <row r="37" spans="2:12" x14ac:dyDescent="0.2">
      <c r="B37" s="6">
        <v>34</v>
      </c>
      <c r="C37" s="7" t="s">
        <v>84</v>
      </c>
      <c r="D37" s="8" t="s">
        <v>15</v>
      </c>
      <c r="E37" s="8" t="s">
        <v>85</v>
      </c>
      <c r="F37" s="7" t="s">
        <v>84</v>
      </c>
      <c r="I37">
        <v>2</v>
      </c>
      <c r="J37" t="s">
        <v>261</v>
      </c>
      <c r="K37" t="s">
        <v>261</v>
      </c>
    </row>
    <row r="38" spans="2:12" x14ac:dyDescent="0.2">
      <c r="B38" s="6">
        <v>35</v>
      </c>
      <c r="C38" s="7" t="s">
        <v>86</v>
      </c>
      <c r="D38" s="8" t="s">
        <v>21</v>
      </c>
      <c r="E38" s="8" t="s">
        <v>87</v>
      </c>
      <c r="F38" s="7" t="s">
        <v>86</v>
      </c>
      <c r="I38">
        <v>3</v>
      </c>
      <c r="J38" t="s">
        <v>262</v>
      </c>
      <c r="K38" t="s">
        <v>262</v>
      </c>
    </row>
    <row r="39" spans="2:12" x14ac:dyDescent="0.2">
      <c r="B39" s="6">
        <v>36</v>
      </c>
      <c r="C39" s="7" t="s">
        <v>88</v>
      </c>
      <c r="D39" s="8" t="s">
        <v>21</v>
      </c>
      <c r="E39" s="8" t="s">
        <v>89</v>
      </c>
      <c r="F39" s="7" t="s">
        <v>88</v>
      </c>
    </row>
    <row r="40" spans="2:12" x14ac:dyDescent="0.2">
      <c r="B40" s="6">
        <v>37</v>
      </c>
      <c r="C40" s="7" t="s">
        <v>90</v>
      </c>
      <c r="D40" s="8" t="s">
        <v>15</v>
      </c>
      <c r="E40" s="8" t="s">
        <v>91</v>
      </c>
      <c r="F40" s="7" t="s">
        <v>90</v>
      </c>
    </row>
    <row r="41" spans="2:12" x14ac:dyDescent="0.2">
      <c r="B41" s="6">
        <v>38</v>
      </c>
      <c r="C41" s="7" t="s">
        <v>92</v>
      </c>
      <c r="D41" s="8" t="s">
        <v>21</v>
      </c>
      <c r="E41" s="8" t="s">
        <v>93</v>
      </c>
      <c r="F41" s="7" t="s">
        <v>92</v>
      </c>
    </row>
    <row r="42" spans="2:12" x14ac:dyDescent="0.2">
      <c r="B42" s="6">
        <v>39</v>
      </c>
      <c r="C42" s="7" t="s">
        <v>94</v>
      </c>
      <c r="D42" s="8" t="s">
        <v>21</v>
      </c>
      <c r="E42" s="8" t="s">
        <v>95</v>
      </c>
      <c r="F42" s="7" t="s">
        <v>94</v>
      </c>
    </row>
    <row r="43" spans="2:12" x14ac:dyDescent="0.2">
      <c r="B43" s="6">
        <v>40</v>
      </c>
      <c r="C43" s="7" t="s">
        <v>96</v>
      </c>
      <c r="D43" s="8" t="s">
        <v>21</v>
      </c>
      <c r="E43" s="8" t="s">
        <v>97</v>
      </c>
      <c r="F43" s="7" t="s">
        <v>96</v>
      </c>
    </row>
    <row r="44" spans="2:12" x14ac:dyDescent="0.2">
      <c r="B44" s="6">
        <v>41</v>
      </c>
      <c r="C44" s="7" t="s">
        <v>98</v>
      </c>
      <c r="D44" s="8" t="s">
        <v>18</v>
      </c>
      <c r="E44" s="8" t="s">
        <v>99</v>
      </c>
      <c r="F44" s="7" t="s">
        <v>98</v>
      </c>
    </row>
    <row r="45" spans="2:12" x14ac:dyDescent="0.2">
      <c r="B45" s="6">
        <v>42</v>
      </c>
      <c r="C45" s="7" t="s">
        <v>100</v>
      </c>
      <c r="D45" s="8" t="s">
        <v>18</v>
      </c>
      <c r="E45" s="8" t="s">
        <v>101</v>
      </c>
      <c r="F45" s="7" t="s">
        <v>100</v>
      </c>
    </row>
    <row r="46" spans="2:12" x14ac:dyDescent="0.2">
      <c r="B46" s="6">
        <v>43</v>
      </c>
      <c r="C46" s="7" t="s">
        <v>102</v>
      </c>
      <c r="D46" s="8" t="s">
        <v>18</v>
      </c>
      <c r="E46" s="8" t="s">
        <v>103</v>
      </c>
      <c r="F46" s="7" t="s">
        <v>102</v>
      </c>
    </row>
    <row r="47" spans="2:12" x14ac:dyDescent="0.2">
      <c r="B47" s="6">
        <v>44</v>
      </c>
      <c r="C47" s="7" t="s">
        <v>104</v>
      </c>
      <c r="D47" s="8" t="s">
        <v>24</v>
      </c>
      <c r="E47" s="8" t="s">
        <v>105</v>
      </c>
      <c r="F47" s="7" t="s">
        <v>104</v>
      </c>
    </row>
    <row r="48" spans="2:12" x14ac:dyDescent="0.2">
      <c r="B48" s="6">
        <v>45</v>
      </c>
      <c r="C48" s="7" t="s">
        <v>106</v>
      </c>
      <c r="D48" s="8" t="s">
        <v>15</v>
      </c>
      <c r="E48" s="8" t="s">
        <v>107</v>
      </c>
      <c r="F48" s="7" t="s">
        <v>106</v>
      </c>
    </row>
    <row r="49" spans="2:6" x14ac:dyDescent="0.2">
      <c r="B49" s="6">
        <v>46</v>
      </c>
      <c r="C49" s="7" t="s">
        <v>108</v>
      </c>
      <c r="D49" s="8" t="s">
        <v>15</v>
      </c>
      <c r="E49" s="8" t="s">
        <v>109</v>
      </c>
      <c r="F49" s="7" t="s">
        <v>108</v>
      </c>
    </row>
    <row r="50" spans="2:6" x14ac:dyDescent="0.2">
      <c r="B50" s="6">
        <v>47</v>
      </c>
      <c r="C50" s="7" t="s">
        <v>110</v>
      </c>
      <c r="D50" s="8" t="s">
        <v>15</v>
      </c>
      <c r="E50" s="8" t="s">
        <v>111</v>
      </c>
      <c r="F50" s="7" t="s">
        <v>110</v>
      </c>
    </row>
    <row r="51" spans="2:6" x14ac:dyDescent="0.2">
      <c r="B51" s="6">
        <v>48</v>
      </c>
      <c r="C51" s="7" t="s">
        <v>112</v>
      </c>
      <c r="D51" s="8" t="s">
        <v>21</v>
      </c>
      <c r="E51" s="8" t="s">
        <v>113</v>
      </c>
      <c r="F51" s="7" t="s">
        <v>112</v>
      </c>
    </row>
    <row r="52" spans="2:6" x14ac:dyDescent="0.2">
      <c r="B52" s="6">
        <v>49</v>
      </c>
      <c r="C52" s="7" t="s">
        <v>114</v>
      </c>
      <c r="D52" s="8" t="s">
        <v>21</v>
      </c>
      <c r="E52" s="8" t="s">
        <v>115</v>
      </c>
      <c r="F52" s="7" t="s">
        <v>114</v>
      </c>
    </row>
    <row r="53" spans="2:6" x14ac:dyDescent="0.2">
      <c r="B53" s="6">
        <v>50</v>
      </c>
      <c r="C53" s="7" t="s">
        <v>116</v>
      </c>
      <c r="D53" s="8" t="s">
        <v>18</v>
      </c>
      <c r="E53" s="8" t="s">
        <v>117</v>
      </c>
      <c r="F53" s="7" t="s">
        <v>116</v>
      </c>
    </row>
    <row r="54" spans="2:6" x14ac:dyDescent="0.2">
      <c r="B54" s="6">
        <v>51</v>
      </c>
      <c r="C54" s="7" t="s">
        <v>118</v>
      </c>
      <c r="D54" s="8" t="s">
        <v>18</v>
      </c>
      <c r="E54" s="8" t="s">
        <v>119</v>
      </c>
      <c r="F54" s="7" t="s">
        <v>118</v>
      </c>
    </row>
    <row r="55" spans="2:6" x14ac:dyDescent="0.2">
      <c r="B55" s="6">
        <v>52</v>
      </c>
      <c r="C55" s="7" t="s">
        <v>120</v>
      </c>
      <c r="D55" s="8" t="s">
        <v>18</v>
      </c>
      <c r="E55" s="8" t="s">
        <v>121</v>
      </c>
      <c r="F55" s="7" t="s">
        <v>120</v>
      </c>
    </row>
    <row r="56" spans="2:6" x14ac:dyDescent="0.2">
      <c r="B56" s="6">
        <v>53</v>
      </c>
      <c r="C56" s="7" t="s">
        <v>122</v>
      </c>
      <c r="D56" s="8" t="s">
        <v>15</v>
      </c>
      <c r="E56" s="8" t="s">
        <v>123</v>
      </c>
      <c r="F56" s="7" t="s">
        <v>122</v>
      </c>
    </row>
    <row r="57" spans="2:6" x14ac:dyDescent="0.2">
      <c r="B57" s="6">
        <v>54</v>
      </c>
      <c r="C57" s="7" t="s">
        <v>124</v>
      </c>
      <c r="D57" s="8" t="s">
        <v>18</v>
      </c>
      <c r="E57" s="8" t="s">
        <v>125</v>
      </c>
      <c r="F57" s="7" t="s">
        <v>124</v>
      </c>
    </row>
    <row r="58" spans="2:6" x14ac:dyDescent="0.2">
      <c r="B58" s="6">
        <v>55</v>
      </c>
      <c r="C58" s="7" t="s">
        <v>126</v>
      </c>
      <c r="D58" s="8" t="s">
        <v>21</v>
      </c>
      <c r="E58" s="8" t="s">
        <v>127</v>
      </c>
      <c r="F58" s="7" t="s">
        <v>126</v>
      </c>
    </row>
    <row r="59" spans="2:6" x14ac:dyDescent="0.2">
      <c r="B59" s="6">
        <v>56</v>
      </c>
      <c r="C59" s="7" t="s">
        <v>128</v>
      </c>
      <c r="D59" s="8" t="s">
        <v>24</v>
      </c>
      <c r="E59" s="8" t="s">
        <v>129</v>
      </c>
      <c r="F59" s="7" t="s">
        <v>128</v>
      </c>
    </row>
    <row r="60" spans="2:6" x14ac:dyDescent="0.2">
      <c r="B60" s="6">
        <v>57</v>
      </c>
      <c r="C60" s="7" t="s">
        <v>130</v>
      </c>
      <c r="D60" s="8" t="s">
        <v>18</v>
      </c>
      <c r="E60" s="8" t="s">
        <v>131</v>
      </c>
      <c r="F60" s="7" t="s">
        <v>130</v>
      </c>
    </row>
    <row r="61" spans="2:6" x14ac:dyDescent="0.2">
      <c r="B61" s="6">
        <v>58</v>
      </c>
      <c r="C61" s="7" t="s">
        <v>132</v>
      </c>
      <c r="D61" s="8" t="s">
        <v>18</v>
      </c>
      <c r="E61" s="8" t="s">
        <v>133</v>
      </c>
      <c r="F61" s="7" t="s">
        <v>132</v>
      </c>
    </row>
    <row r="62" spans="2:6" x14ac:dyDescent="0.2">
      <c r="B62" s="6">
        <v>59</v>
      </c>
      <c r="C62" s="7" t="s">
        <v>134</v>
      </c>
      <c r="D62" s="8" t="s">
        <v>24</v>
      </c>
      <c r="E62" s="8" t="s">
        <v>135</v>
      </c>
      <c r="F62" s="7" t="s">
        <v>134</v>
      </c>
    </row>
    <row r="63" spans="2:6" x14ac:dyDescent="0.2">
      <c r="B63" s="6">
        <v>60</v>
      </c>
      <c r="C63" s="7" t="s">
        <v>136</v>
      </c>
      <c r="D63" s="8" t="s">
        <v>21</v>
      </c>
      <c r="E63" s="8" t="s">
        <v>137</v>
      </c>
      <c r="F63" s="7" t="s">
        <v>136</v>
      </c>
    </row>
    <row r="64" spans="2:6" x14ac:dyDescent="0.2">
      <c r="B64" s="6">
        <v>61</v>
      </c>
      <c r="C64" s="7" t="s">
        <v>138</v>
      </c>
      <c r="D64" s="8" t="s">
        <v>24</v>
      </c>
      <c r="E64" s="8" t="s">
        <v>139</v>
      </c>
      <c r="F64" s="7" t="s">
        <v>138</v>
      </c>
    </row>
    <row r="65" spans="2:6" x14ac:dyDescent="0.2">
      <c r="B65" s="6">
        <v>62</v>
      </c>
      <c r="C65" s="7" t="s">
        <v>140</v>
      </c>
      <c r="D65" s="8" t="s">
        <v>15</v>
      </c>
      <c r="E65" s="8" t="s">
        <v>141</v>
      </c>
      <c r="F65" s="7" t="s">
        <v>140</v>
      </c>
    </row>
    <row r="66" spans="2:6" ht="25.5" x14ac:dyDescent="0.2">
      <c r="B66" s="6">
        <v>63</v>
      </c>
      <c r="C66" s="7" t="s">
        <v>142</v>
      </c>
      <c r="D66" s="8" t="s">
        <v>18</v>
      </c>
      <c r="E66" s="8" t="s">
        <v>143</v>
      </c>
      <c r="F66" s="7" t="s">
        <v>142</v>
      </c>
    </row>
    <row r="67" spans="2:6" x14ac:dyDescent="0.2">
      <c r="B67" s="6">
        <v>64</v>
      </c>
      <c r="C67" s="7" t="s">
        <v>144</v>
      </c>
      <c r="D67" s="8" t="s">
        <v>18</v>
      </c>
      <c r="E67" s="8" t="s">
        <v>145</v>
      </c>
      <c r="F67" s="7" t="s">
        <v>144</v>
      </c>
    </row>
    <row r="68" spans="2:6" x14ac:dyDescent="0.2">
      <c r="B68" s="6">
        <v>65</v>
      </c>
      <c r="C68" s="7" t="s">
        <v>146</v>
      </c>
      <c r="D68" s="8" t="s">
        <v>15</v>
      </c>
      <c r="E68" s="8" t="s">
        <v>147</v>
      </c>
      <c r="F68" s="7" t="s">
        <v>146</v>
      </c>
    </row>
    <row r="69" spans="2:6" x14ac:dyDescent="0.2">
      <c r="B69" s="6">
        <v>66</v>
      </c>
      <c r="C69" s="7" t="s">
        <v>148</v>
      </c>
      <c r="D69" s="8" t="s">
        <v>21</v>
      </c>
      <c r="E69" s="8" t="s">
        <v>149</v>
      </c>
      <c r="F69" s="7" t="s">
        <v>148</v>
      </c>
    </row>
    <row r="70" spans="2:6" x14ac:dyDescent="0.2">
      <c r="B70" s="6">
        <v>67</v>
      </c>
      <c r="C70" s="7" t="s">
        <v>150</v>
      </c>
      <c r="D70" s="8" t="s">
        <v>24</v>
      </c>
      <c r="E70" s="8" t="s">
        <v>151</v>
      </c>
      <c r="F70" s="7" t="s">
        <v>150</v>
      </c>
    </row>
    <row r="71" spans="2:6" x14ac:dyDescent="0.2">
      <c r="B71" s="6">
        <v>68</v>
      </c>
      <c r="C71" s="7" t="s">
        <v>152</v>
      </c>
      <c r="D71" s="8" t="s">
        <v>18</v>
      </c>
      <c r="E71" s="8" t="s">
        <v>153</v>
      </c>
      <c r="F71" s="7" t="s">
        <v>152</v>
      </c>
    </row>
    <row r="72" spans="2:6" x14ac:dyDescent="0.2">
      <c r="B72" s="6">
        <v>69</v>
      </c>
      <c r="C72" s="7" t="s">
        <v>154</v>
      </c>
      <c r="D72" s="8" t="s">
        <v>24</v>
      </c>
      <c r="E72" s="8" t="s">
        <v>155</v>
      </c>
      <c r="F72" s="7" t="s">
        <v>154</v>
      </c>
    </row>
    <row r="73" spans="2:6" x14ac:dyDescent="0.2">
      <c r="B73" s="6">
        <v>70</v>
      </c>
      <c r="C73" s="7" t="s">
        <v>156</v>
      </c>
      <c r="D73" s="8" t="s">
        <v>24</v>
      </c>
      <c r="E73" s="8" t="s">
        <v>157</v>
      </c>
      <c r="F73" s="7" t="s">
        <v>156</v>
      </c>
    </row>
    <row r="74" spans="2:6" x14ac:dyDescent="0.2">
      <c r="B74" s="6">
        <v>71</v>
      </c>
      <c r="C74" s="7" t="s">
        <v>158</v>
      </c>
      <c r="D74" s="8" t="s">
        <v>24</v>
      </c>
      <c r="E74" s="8" t="s">
        <v>159</v>
      </c>
      <c r="F74" s="7" t="s">
        <v>158</v>
      </c>
    </row>
    <row r="75" spans="2:6" x14ac:dyDescent="0.2">
      <c r="B75" s="6">
        <v>72</v>
      </c>
      <c r="C75" s="7" t="s">
        <v>160</v>
      </c>
      <c r="D75" s="8" t="s">
        <v>24</v>
      </c>
      <c r="E75" s="8" t="s">
        <v>161</v>
      </c>
      <c r="F75" s="7" t="s">
        <v>160</v>
      </c>
    </row>
    <row r="76" spans="2:6" x14ac:dyDescent="0.2">
      <c r="B76" s="6">
        <v>73</v>
      </c>
      <c r="C76" s="7" t="s">
        <v>162</v>
      </c>
      <c r="D76" s="8" t="s">
        <v>15</v>
      </c>
      <c r="E76" s="8" t="s">
        <v>163</v>
      </c>
      <c r="F76" s="7" t="s">
        <v>162</v>
      </c>
    </row>
    <row r="77" spans="2:6" x14ac:dyDescent="0.2">
      <c r="B77" s="6">
        <v>74</v>
      </c>
      <c r="C77" s="7" t="s">
        <v>164</v>
      </c>
      <c r="D77" s="8" t="s">
        <v>18</v>
      </c>
      <c r="E77" s="8" t="s">
        <v>165</v>
      </c>
      <c r="F77" s="7" t="s">
        <v>164</v>
      </c>
    </row>
    <row r="78" spans="2:6" x14ac:dyDescent="0.2">
      <c r="B78" s="6">
        <v>75</v>
      </c>
      <c r="C78" s="7" t="s">
        <v>166</v>
      </c>
      <c r="D78" s="8" t="s">
        <v>18</v>
      </c>
      <c r="E78" s="8" t="s">
        <v>167</v>
      </c>
      <c r="F78" s="7" t="s">
        <v>166</v>
      </c>
    </row>
    <row r="79" spans="2:6" x14ac:dyDescent="0.2">
      <c r="B79" s="6">
        <v>76</v>
      </c>
      <c r="C79" s="7" t="s">
        <v>168</v>
      </c>
      <c r="D79" s="8" t="s">
        <v>15</v>
      </c>
      <c r="E79" s="8" t="s">
        <v>169</v>
      </c>
      <c r="F79" s="7" t="s">
        <v>168</v>
      </c>
    </row>
    <row r="80" spans="2:6" x14ac:dyDescent="0.2">
      <c r="B80" s="6">
        <v>77</v>
      </c>
      <c r="C80" s="7" t="s">
        <v>170</v>
      </c>
      <c r="D80" s="8" t="s">
        <v>24</v>
      </c>
      <c r="E80" s="8" t="s">
        <v>171</v>
      </c>
      <c r="F80" s="7" t="s">
        <v>170</v>
      </c>
    </row>
    <row r="81" spans="2:6" x14ac:dyDescent="0.2">
      <c r="B81" s="6">
        <v>78</v>
      </c>
      <c r="C81" s="7" t="s">
        <v>172</v>
      </c>
      <c r="D81" s="8" t="s">
        <v>15</v>
      </c>
      <c r="E81" s="8" t="s">
        <v>173</v>
      </c>
      <c r="F81" s="7" t="s">
        <v>172</v>
      </c>
    </row>
    <row r="82" spans="2:6" x14ac:dyDescent="0.2">
      <c r="B82" s="6">
        <v>79</v>
      </c>
      <c r="C82" s="7" t="s">
        <v>174</v>
      </c>
      <c r="D82" s="8" t="s">
        <v>21</v>
      </c>
      <c r="E82" s="8" t="s">
        <v>175</v>
      </c>
      <c r="F82" s="7" t="s">
        <v>174</v>
      </c>
    </row>
    <row r="83" spans="2:6" x14ac:dyDescent="0.2">
      <c r="B83" s="6">
        <v>80</v>
      </c>
      <c r="C83" s="7" t="s">
        <v>176</v>
      </c>
      <c r="D83" s="8" t="s">
        <v>18</v>
      </c>
      <c r="E83" s="8" t="s">
        <v>177</v>
      </c>
      <c r="F83" s="7" t="s">
        <v>176</v>
      </c>
    </row>
    <row r="84" spans="2:6" x14ac:dyDescent="0.2">
      <c r="B84" s="6">
        <v>81</v>
      </c>
      <c r="C84" s="7" t="s">
        <v>178</v>
      </c>
      <c r="D84" s="8" t="s">
        <v>18</v>
      </c>
      <c r="E84" s="8" t="s">
        <v>179</v>
      </c>
      <c r="F84" s="7" t="s">
        <v>178</v>
      </c>
    </row>
    <row r="85" spans="2:6" x14ac:dyDescent="0.2">
      <c r="B85" s="6">
        <v>82</v>
      </c>
      <c r="C85" s="7" t="s">
        <v>180</v>
      </c>
      <c r="D85" s="8" t="s">
        <v>15</v>
      </c>
      <c r="E85" s="8" t="s">
        <v>181</v>
      </c>
      <c r="F85" s="7" t="s">
        <v>180</v>
      </c>
    </row>
    <row r="86" spans="2:6" x14ac:dyDescent="0.2">
      <c r="B86" s="6">
        <v>83</v>
      </c>
      <c r="C86" s="7" t="s">
        <v>182</v>
      </c>
      <c r="D86" s="8" t="s">
        <v>18</v>
      </c>
      <c r="E86" s="8" t="s">
        <v>183</v>
      </c>
      <c r="F86" s="7" t="s">
        <v>182</v>
      </c>
    </row>
    <row r="87" spans="2:6" x14ac:dyDescent="0.2">
      <c r="B87" s="6">
        <v>84</v>
      </c>
      <c r="C87" s="7" t="s">
        <v>184</v>
      </c>
      <c r="D87" s="8" t="s">
        <v>21</v>
      </c>
      <c r="E87" s="8" t="s">
        <v>185</v>
      </c>
      <c r="F87" s="7" t="s">
        <v>184</v>
      </c>
    </row>
    <row r="88" spans="2:6" x14ac:dyDescent="0.2">
      <c r="B88" s="6">
        <v>85</v>
      </c>
      <c r="C88" s="7" t="s">
        <v>186</v>
      </c>
      <c r="D88" s="8" t="s">
        <v>18</v>
      </c>
      <c r="E88" s="8" t="s">
        <v>187</v>
      </c>
      <c r="F88" s="7" t="s">
        <v>186</v>
      </c>
    </row>
    <row r="89" spans="2:6" x14ac:dyDescent="0.2">
      <c r="B89" s="6">
        <v>86</v>
      </c>
      <c r="C89" s="7" t="s">
        <v>188</v>
      </c>
      <c r="D89" s="8" t="s">
        <v>15</v>
      </c>
      <c r="E89" s="8" t="s">
        <v>189</v>
      </c>
      <c r="F89" s="7" t="s">
        <v>188</v>
      </c>
    </row>
    <row r="90" spans="2:6" x14ac:dyDescent="0.2">
      <c r="B90" s="6">
        <v>87</v>
      </c>
      <c r="C90" s="7" t="s">
        <v>190</v>
      </c>
      <c r="D90" s="8" t="s">
        <v>15</v>
      </c>
      <c r="E90" s="8" t="s">
        <v>191</v>
      </c>
      <c r="F90" s="7" t="s">
        <v>190</v>
      </c>
    </row>
    <row r="91" spans="2:6" x14ac:dyDescent="0.2">
      <c r="B91" s="6">
        <v>88</v>
      </c>
      <c r="C91" s="7" t="s">
        <v>192</v>
      </c>
      <c r="D91" s="8" t="s">
        <v>24</v>
      </c>
      <c r="E91" s="8" t="s">
        <v>193</v>
      </c>
      <c r="F91" s="7" t="s">
        <v>192</v>
      </c>
    </row>
    <row r="92" spans="2:6" x14ac:dyDescent="0.2">
      <c r="B92" s="6">
        <v>89</v>
      </c>
      <c r="C92" s="7" t="s">
        <v>194</v>
      </c>
      <c r="D92" s="8" t="s">
        <v>24</v>
      </c>
      <c r="E92" s="8" t="s">
        <v>195</v>
      </c>
      <c r="F92" s="7" t="s">
        <v>194</v>
      </c>
    </row>
    <row r="93" spans="2:6" x14ac:dyDescent="0.2">
      <c r="B93" s="6">
        <v>90</v>
      </c>
      <c r="C93" s="7" t="s">
        <v>196</v>
      </c>
      <c r="D93" s="8" t="s">
        <v>15</v>
      </c>
      <c r="E93" s="8" t="s">
        <v>197</v>
      </c>
      <c r="F93" s="7" t="s">
        <v>196</v>
      </c>
    </row>
    <row r="94" spans="2:6" x14ac:dyDescent="0.2">
      <c r="B94" s="6">
        <v>91</v>
      </c>
      <c r="C94" s="7" t="s">
        <v>198</v>
      </c>
      <c r="D94" s="8" t="s">
        <v>18</v>
      </c>
      <c r="E94" s="8" t="s">
        <v>199</v>
      </c>
      <c r="F94" s="7" t="s">
        <v>198</v>
      </c>
    </row>
    <row r="95" spans="2:6" x14ac:dyDescent="0.2">
      <c r="B95" s="6">
        <v>92</v>
      </c>
      <c r="C95" s="7" t="s">
        <v>200</v>
      </c>
      <c r="D95" s="8" t="s">
        <v>21</v>
      </c>
      <c r="E95" s="8" t="s">
        <v>201</v>
      </c>
      <c r="F95" s="7" t="s">
        <v>200</v>
      </c>
    </row>
    <row r="96" spans="2:6" x14ac:dyDescent="0.2">
      <c r="B96" s="6">
        <v>93</v>
      </c>
      <c r="C96" s="7" t="s">
        <v>202</v>
      </c>
      <c r="D96" s="8" t="s">
        <v>24</v>
      </c>
      <c r="E96" s="8" t="s">
        <v>203</v>
      </c>
      <c r="F96" s="7" t="s">
        <v>202</v>
      </c>
    </row>
    <row r="97" spans="2:6" x14ac:dyDescent="0.2">
      <c r="B97" s="6">
        <v>94</v>
      </c>
      <c r="C97" s="7" t="s">
        <v>204</v>
      </c>
      <c r="D97" s="8" t="s">
        <v>18</v>
      </c>
      <c r="E97" s="8" t="s">
        <v>205</v>
      </c>
      <c r="F97" s="7" t="s">
        <v>204</v>
      </c>
    </row>
    <row r="98" spans="2:6" x14ac:dyDescent="0.2">
      <c r="B98" s="6">
        <v>95</v>
      </c>
      <c r="C98" s="7" t="s">
        <v>206</v>
      </c>
      <c r="D98" s="8" t="s">
        <v>18</v>
      </c>
      <c r="E98" s="8" t="s">
        <v>207</v>
      </c>
      <c r="F98" s="7" t="s">
        <v>206</v>
      </c>
    </row>
    <row r="99" spans="2:6" x14ac:dyDescent="0.2">
      <c r="B99" s="6">
        <v>96</v>
      </c>
      <c r="C99" s="9" t="s">
        <v>208</v>
      </c>
      <c r="D99" s="6"/>
      <c r="E99" s="6"/>
      <c r="F99" s="9"/>
    </row>
  </sheetData>
  <sheetProtection password="CCE5" sheet="1"/>
  <mergeCells count="4">
    <mergeCell ref="I16:K16"/>
    <mergeCell ref="I34:K34"/>
    <mergeCell ref="I2:K2"/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About</vt:lpstr>
      <vt:lpstr>DT-0283</vt:lpstr>
      <vt:lpstr>Example 1</vt:lpstr>
      <vt:lpstr>Tolerances I-Sxns (English)</vt:lpstr>
      <vt:lpstr>Tolerances I-Sxns (Metric)</vt:lpstr>
      <vt:lpstr>Tolerances Box-Sxns (English)</vt:lpstr>
      <vt:lpstr>Tolerances Box-Sxns (Metric)</vt:lpstr>
      <vt:lpstr> </vt:lpstr>
      <vt:lpstr>About!Print_Area</vt:lpstr>
      <vt:lpstr>'DT-0283'!Print_Area</vt:lpstr>
      <vt:lpstr>'Example 1'!Print_Area</vt:lpstr>
      <vt:lpstr>'Tolerances I-Sxns (English)'!totl</vt:lpstr>
      <vt:lpstr>totl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DT-0283</dc:title>
  <dc:subject>Daily Report of Prestressed Concrete Plant Inspection</dc:subject>
  <dc:creator>Erin Brake</dc:creator>
  <cp:keywords>Forms; Electronic Forms; Materials; Tests</cp:keywords>
  <dc:description>Rev. 10-02</dc:description>
  <cp:lastModifiedBy>Erin Brake</cp:lastModifiedBy>
  <cp:lastPrinted>2014-06-18T12:25:39Z</cp:lastPrinted>
  <dcterms:created xsi:type="dcterms:W3CDTF">2001-08-15T20:06:00Z</dcterms:created>
  <dcterms:modified xsi:type="dcterms:W3CDTF">2017-12-13T17:08:09Z</dcterms:modified>
  <cp:category>Concrete</cp:category>
</cp:coreProperties>
</file>